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9870" windowHeight="8025" tabRatio="754"/>
  </bookViews>
  <sheets>
    <sheet name="General" sheetId="10" r:id="rId1"/>
    <sheet name="ejecutado 18-19" sheetId="1" r:id="rId2"/>
    <sheet name="CONGRESO" sheetId="20" r:id="rId3"/>
    <sheet name="JAT FINA" sheetId="17" r:id="rId4"/>
    <sheet name="JAT GRUESA" sheetId="19" r:id="rId5"/>
    <sheet name="JAT GANADERA" sheetId="18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0" l="1"/>
  <c r="C11" i="10" l="1"/>
  <c r="O12" i="10"/>
  <c r="O13" i="10"/>
  <c r="I4" i="10"/>
  <c r="I21" i="10"/>
  <c r="I19" i="10"/>
  <c r="I18" i="10"/>
  <c r="C16" i="10"/>
  <c r="M15" i="10"/>
  <c r="I11" i="10"/>
  <c r="D60" i="10" l="1"/>
  <c r="E60" i="10"/>
  <c r="F60" i="10"/>
  <c r="G60" i="10"/>
  <c r="H60" i="10"/>
  <c r="I60" i="10"/>
  <c r="J60" i="10"/>
  <c r="K60" i="10"/>
  <c r="L60" i="10"/>
  <c r="M60" i="10"/>
  <c r="N60" i="10"/>
  <c r="C60" i="10"/>
  <c r="D45" i="10"/>
  <c r="D69" i="10" s="1"/>
  <c r="E45" i="10"/>
  <c r="O22" i="10" s="1"/>
  <c r="F45" i="10"/>
  <c r="F69" i="10" s="1"/>
  <c r="G45" i="10"/>
  <c r="G69" i="10" s="1"/>
  <c r="H45" i="10"/>
  <c r="H69" i="10" s="1"/>
  <c r="I45" i="10"/>
  <c r="I69" i="10" s="1"/>
  <c r="J45" i="10"/>
  <c r="J69" i="10" s="1"/>
  <c r="K45" i="10"/>
  <c r="K69" i="10" s="1"/>
  <c r="L45" i="10"/>
  <c r="L69" i="10" s="1"/>
  <c r="M45" i="10"/>
  <c r="M69" i="10"/>
  <c r="N45" i="10"/>
  <c r="N69" i="10"/>
  <c r="C45" i="10"/>
  <c r="D44" i="10"/>
  <c r="D68" i="10" s="1"/>
  <c r="E44" i="10"/>
  <c r="E68" i="10" s="1"/>
  <c r="F44" i="10"/>
  <c r="F68" i="10" s="1"/>
  <c r="G44" i="10"/>
  <c r="G68" i="10"/>
  <c r="H44" i="10"/>
  <c r="H68" i="10"/>
  <c r="I44" i="10"/>
  <c r="I68" i="10"/>
  <c r="J44" i="10"/>
  <c r="J68" i="10"/>
  <c r="K44" i="10"/>
  <c r="K68" i="10"/>
  <c r="L44" i="10"/>
  <c r="L68" i="10"/>
  <c r="M44" i="10"/>
  <c r="M68" i="10"/>
  <c r="N44" i="10"/>
  <c r="N68" i="10"/>
  <c r="C44" i="10"/>
  <c r="C68" i="10"/>
  <c r="D43" i="10"/>
  <c r="D67" i="10"/>
  <c r="E43" i="10"/>
  <c r="E67" i="10"/>
  <c r="F43" i="10"/>
  <c r="F67" i="10"/>
  <c r="G43" i="10"/>
  <c r="G67" i="10"/>
  <c r="H43" i="10"/>
  <c r="H67" i="10"/>
  <c r="I43" i="10"/>
  <c r="I67" i="10"/>
  <c r="J43" i="10"/>
  <c r="J67" i="10"/>
  <c r="K43" i="10"/>
  <c r="K67" i="10"/>
  <c r="L43" i="10"/>
  <c r="L67" i="10"/>
  <c r="M43" i="10"/>
  <c r="M67" i="10"/>
  <c r="N43" i="10"/>
  <c r="N67" i="10"/>
  <c r="C43" i="10"/>
  <c r="C67" i="10"/>
  <c r="D42" i="10"/>
  <c r="D66" i="10"/>
  <c r="E42" i="10"/>
  <c r="E66" i="10"/>
  <c r="F42" i="10"/>
  <c r="F66" i="10"/>
  <c r="G42" i="10"/>
  <c r="G66" i="10"/>
  <c r="H42" i="10"/>
  <c r="H66" i="10"/>
  <c r="I42" i="10"/>
  <c r="I66" i="10"/>
  <c r="J42" i="10"/>
  <c r="J66" i="10"/>
  <c r="K42" i="10"/>
  <c r="K66" i="10"/>
  <c r="L42" i="10"/>
  <c r="L66" i="10"/>
  <c r="M42" i="10"/>
  <c r="M66" i="10"/>
  <c r="N42" i="10"/>
  <c r="N66" i="10"/>
  <c r="C42" i="10"/>
  <c r="C66" i="10"/>
  <c r="D41" i="10"/>
  <c r="D65" i="10"/>
  <c r="E41" i="10"/>
  <c r="E65" i="10"/>
  <c r="F41" i="10"/>
  <c r="F65" i="10"/>
  <c r="G41" i="10"/>
  <c r="G65" i="10"/>
  <c r="H41" i="10"/>
  <c r="H65" i="10" s="1"/>
  <c r="I41" i="10"/>
  <c r="I65" i="10" s="1"/>
  <c r="J41" i="10"/>
  <c r="K41" i="10"/>
  <c r="K65" i="10"/>
  <c r="L41" i="10"/>
  <c r="L65" i="10" s="1"/>
  <c r="M41" i="10"/>
  <c r="M65" i="10"/>
  <c r="N41" i="10"/>
  <c r="N65" i="10" s="1"/>
  <c r="C41" i="10"/>
  <c r="D31" i="10"/>
  <c r="D55" i="10" s="1"/>
  <c r="E31" i="10"/>
  <c r="E55" i="10" s="1"/>
  <c r="F31" i="10"/>
  <c r="F55" i="10" s="1"/>
  <c r="G31" i="10"/>
  <c r="G55" i="10"/>
  <c r="H31" i="10"/>
  <c r="H55" i="10" s="1"/>
  <c r="I31" i="10"/>
  <c r="I55" i="10" s="1"/>
  <c r="J31" i="10"/>
  <c r="J55" i="10" s="1"/>
  <c r="K31" i="10"/>
  <c r="K55" i="10"/>
  <c r="L31" i="10"/>
  <c r="L55" i="10" s="1"/>
  <c r="M31" i="10"/>
  <c r="M55" i="10"/>
  <c r="N31" i="10"/>
  <c r="N55" i="10" s="1"/>
  <c r="C31" i="10"/>
  <c r="C55" i="10"/>
  <c r="D30" i="10"/>
  <c r="D54" i="10" s="1"/>
  <c r="E30" i="10"/>
  <c r="E54" i="10" s="1"/>
  <c r="F30" i="10"/>
  <c r="F54" i="10" s="1"/>
  <c r="G30" i="10"/>
  <c r="G54" i="10"/>
  <c r="H30" i="10"/>
  <c r="H54" i="10" s="1"/>
  <c r="I30" i="10"/>
  <c r="I54" i="10" s="1"/>
  <c r="J30" i="10"/>
  <c r="J54" i="10" s="1"/>
  <c r="K30" i="10"/>
  <c r="K54" i="10"/>
  <c r="L30" i="10"/>
  <c r="L54" i="10" s="1"/>
  <c r="M30" i="10"/>
  <c r="M54" i="10"/>
  <c r="N30" i="10"/>
  <c r="N54" i="10" s="1"/>
  <c r="C30" i="10"/>
  <c r="C54" i="10"/>
  <c r="D29" i="10"/>
  <c r="D53" i="10" s="1"/>
  <c r="E29" i="10"/>
  <c r="E53" i="10" s="1"/>
  <c r="F29" i="10"/>
  <c r="F53" i="10" s="1"/>
  <c r="G29" i="10"/>
  <c r="G53" i="10"/>
  <c r="H29" i="10"/>
  <c r="H53" i="10" s="1"/>
  <c r="I29" i="10"/>
  <c r="I53" i="10" s="1"/>
  <c r="J29" i="10"/>
  <c r="J53" i="10" s="1"/>
  <c r="K29" i="10"/>
  <c r="K53" i="10"/>
  <c r="L29" i="10"/>
  <c r="L53" i="10" s="1"/>
  <c r="M29" i="10"/>
  <c r="M53" i="10"/>
  <c r="N29" i="10"/>
  <c r="N53" i="10" s="1"/>
  <c r="C29" i="10"/>
  <c r="C53" i="10"/>
  <c r="D72" i="1"/>
  <c r="D33" i="10" s="1"/>
  <c r="D57" i="10" s="1"/>
  <c r="E72" i="1"/>
  <c r="E33" i="10" s="1"/>
  <c r="E57" i="10" s="1"/>
  <c r="F72" i="1"/>
  <c r="F33" i="10"/>
  <c r="F57" i="10" s="1"/>
  <c r="G72" i="1"/>
  <c r="G33" i="10"/>
  <c r="G57" i="10" s="1"/>
  <c r="H72" i="1"/>
  <c r="H33" i="10" s="1"/>
  <c r="I72" i="1"/>
  <c r="I33" i="10" s="1"/>
  <c r="I57" i="10" s="1"/>
  <c r="J72" i="1"/>
  <c r="J33" i="10" s="1"/>
  <c r="J57" i="10" s="1"/>
  <c r="K72" i="1"/>
  <c r="K33" i="10" s="1"/>
  <c r="K57" i="10" s="1"/>
  <c r="L72" i="1"/>
  <c r="L33" i="10" s="1"/>
  <c r="L57" i="10" s="1"/>
  <c r="M72" i="1"/>
  <c r="M33" i="10" s="1"/>
  <c r="M57" i="10" s="1"/>
  <c r="N72" i="1"/>
  <c r="N33" i="10"/>
  <c r="N57" i="10" s="1"/>
  <c r="C72" i="1"/>
  <c r="C33" i="10"/>
  <c r="C57" i="10" s="1"/>
  <c r="D60" i="1"/>
  <c r="E60" i="1"/>
  <c r="F60" i="1"/>
  <c r="G60" i="1"/>
  <c r="H60" i="1"/>
  <c r="I60" i="1"/>
  <c r="J60" i="1"/>
  <c r="K60" i="1"/>
  <c r="L60" i="1"/>
  <c r="M60" i="1"/>
  <c r="N60" i="1"/>
  <c r="C60" i="1"/>
  <c r="D50" i="1"/>
  <c r="E50" i="1"/>
  <c r="F50" i="1"/>
  <c r="G50" i="1"/>
  <c r="H50" i="1"/>
  <c r="I50" i="1"/>
  <c r="J50" i="1"/>
  <c r="K50" i="1"/>
  <c r="L50" i="1"/>
  <c r="M50" i="1"/>
  <c r="N50" i="1"/>
  <c r="C50" i="1"/>
  <c r="D45" i="1"/>
  <c r="D40" i="10"/>
  <c r="D64" i="10"/>
  <c r="E45" i="1"/>
  <c r="E40" i="10" s="1"/>
  <c r="E64" i="10" s="1"/>
  <c r="F45" i="1"/>
  <c r="F40" i="10" s="1"/>
  <c r="F64" i="10" s="1"/>
  <c r="G45" i="1"/>
  <c r="G40" i="10"/>
  <c r="G64" i="10" s="1"/>
  <c r="H45" i="1"/>
  <c r="H40" i="10"/>
  <c r="H64" i="10"/>
  <c r="I45" i="1"/>
  <c r="I40" i="10" s="1"/>
  <c r="I64" i="10" s="1"/>
  <c r="J45" i="1"/>
  <c r="J40" i="10"/>
  <c r="J64" i="10" s="1"/>
  <c r="K45" i="1"/>
  <c r="K40" i="10"/>
  <c r="K64" i="10"/>
  <c r="L45" i="1"/>
  <c r="L40" i="10"/>
  <c r="L64" i="10"/>
  <c r="M45" i="1"/>
  <c r="M40" i="10" s="1"/>
  <c r="M64" i="10" s="1"/>
  <c r="N45" i="1"/>
  <c r="N40" i="10"/>
  <c r="N64" i="10" s="1"/>
  <c r="C45" i="1"/>
  <c r="C40" i="10"/>
  <c r="C64" i="10"/>
  <c r="D39" i="1"/>
  <c r="D39" i="10"/>
  <c r="D63" i="10" s="1"/>
  <c r="E39" i="1"/>
  <c r="E39" i="10" s="1"/>
  <c r="E63" i="10" s="1"/>
  <c r="F39" i="1"/>
  <c r="F39" i="10"/>
  <c r="F63" i="10" s="1"/>
  <c r="G39" i="1"/>
  <c r="G39" i="10"/>
  <c r="G63" i="10" s="1"/>
  <c r="H39" i="1"/>
  <c r="H39" i="10" s="1"/>
  <c r="H63" i="10" s="1"/>
  <c r="I39" i="1"/>
  <c r="I39" i="10" s="1"/>
  <c r="I63" i="10" s="1"/>
  <c r="J39" i="1"/>
  <c r="J39" i="10" s="1"/>
  <c r="J63" i="10" s="1"/>
  <c r="K39" i="1"/>
  <c r="K39" i="10" s="1"/>
  <c r="K63" i="10" s="1"/>
  <c r="L39" i="1"/>
  <c r="L39" i="10"/>
  <c r="L63" i="10" s="1"/>
  <c r="M39" i="1"/>
  <c r="M39" i="10" s="1"/>
  <c r="M63" i="10" s="1"/>
  <c r="N39" i="1"/>
  <c r="N39" i="10"/>
  <c r="N63" i="10" s="1"/>
  <c r="C39" i="1"/>
  <c r="C39" i="10"/>
  <c r="C63" i="10" s="1"/>
  <c r="D16" i="1"/>
  <c r="D34" i="10" s="1"/>
  <c r="D58" i="10" s="1"/>
  <c r="E16" i="1"/>
  <c r="E34" i="10" s="1"/>
  <c r="E58" i="10" s="1"/>
  <c r="F16" i="1"/>
  <c r="F34" i="10"/>
  <c r="F58" i="10" s="1"/>
  <c r="G16" i="1"/>
  <c r="G34" i="10"/>
  <c r="G58" i="10"/>
  <c r="H16" i="1"/>
  <c r="H34" i="10"/>
  <c r="H58" i="10"/>
  <c r="I16" i="1"/>
  <c r="I34" i="10" s="1"/>
  <c r="I58" i="10" s="1"/>
  <c r="J16" i="1"/>
  <c r="J34" i="10"/>
  <c r="J58" i="10" s="1"/>
  <c r="K16" i="1"/>
  <c r="K34" i="10"/>
  <c r="K58" i="10"/>
  <c r="L16" i="1"/>
  <c r="L34" i="10"/>
  <c r="L58" i="10"/>
  <c r="M16" i="1"/>
  <c r="M34" i="10" s="1"/>
  <c r="M58" i="10" s="1"/>
  <c r="N16" i="1"/>
  <c r="N34" i="10"/>
  <c r="N58" i="10" s="1"/>
  <c r="D12" i="1"/>
  <c r="D32" i="10"/>
  <c r="D56" i="10"/>
  <c r="E12" i="1"/>
  <c r="E32" i="10"/>
  <c r="E56" i="10"/>
  <c r="F12" i="1"/>
  <c r="F32" i="10" s="1"/>
  <c r="G12" i="1"/>
  <c r="G32" i="10"/>
  <c r="G56" i="10" s="1"/>
  <c r="H12" i="1"/>
  <c r="H32" i="10"/>
  <c r="H56" i="10"/>
  <c r="I12" i="1"/>
  <c r="I32" i="10"/>
  <c r="I56" i="10"/>
  <c r="J12" i="1"/>
  <c r="J32" i="10" s="1"/>
  <c r="J56" i="10" s="1"/>
  <c r="K12" i="1"/>
  <c r="K32" i="10"/>
  <c r="K56" i="10" s="1"/>
  <c r="L12" i="1"/>
  <c r="L32" i="10"/>
  <c r="L56" i="10"/>
  <c r="M12" i="1"/>
  <c r="M32" i="10"/>
  <c r="M56" i="10"/>
  <c r="N12" i="1"/>
  <c r="N32" i="10" s="1"/>
  <c r="D4" i="1"/>
  <c r="E4" i="1"/>
  <c r="F4" i="1"/>
  <c r="G4" i="1"/>
  <c r="H4" i="1"/>
  <c r="I4" i="1"/>
  <c r="J4" i="1"/>
  <c r="K4" i="1"/>
  <c r="L4" i="1"/>
  <c r="M4" i="1"/>
  <c r="N4" i="1"/>
  <c r="C4" i="1"/>
  <c r="N54" i="1"/>
  <c r="N46" i="10"/>
  <c r="N70" i="10" s="1"/>
  <c r="M54" i="1"/>
  <c r="M46" i="10"/>
  <c r="M70" i="10"/>
  <c r="L54" i="1"/>
  <c r="L46" i="10"/>
  <c r="L70" i="10"/>
  <c r="K54" i="1"/>
  <c r="K46" i="10" s="1"/>
  <c r="K70" i="10" s="1"/>
  <c r="J54" i="1"/>
  <c r="J46" i="10"/>
  <c r="J70" i="10" s="1"/>
  <c r="I54" i="1"/>
  <c r="I46" i="10"/>
  <c r="I70" i="10" s="1"/>
  <c r="H54" i="1"/>
  <c r="H46" i="10" s="1"/>
  <c r="H70" i="10" s="1"/>
  <c r="G54" i="1"/>
  <c r="G46" i="10" s="1"/>
  <c r="G70" i="10" s="1"/>
  <c r="F54" i="1"/>
  <c r="F46" i="10" s="1"/>
  <c r="F70" i="10" s="1"/>
  <c r="E54" i="1"/>
  <c r="E46" i="10" s="1"/>
  <c r="E70" i="10" s="1"/>
  <c r="D54" i="1"/>
  <c r="D46" i="10" s="1"/>
  <c r="D70" i="10" s="1"/>
  <c r="C54" i="1"/>
  <c r="C46" i="10" s="1"/>
  <c r="C70" i="10" s="1"/>
  <c r="N32" i="1"/>
  <c r="N38" i="10"/>
  <c r="N62" i="10" s="1"/>
  <c r="M32" i="1"/>
  <c r="M38" i="10"/>
  <c r="M62" i="10"/>
  <c r="L32" i="1"/>
  <c r="L38" i="10" s="1"/>
  <c r="L62" i="10" s="1"/>
  <c r="K32" i="1"/>
  <c r="K38" i="10" s="1"/>
  <c r="K62" i="10" s="1"/>
  <c r="J32" i="1"/>
  <c r="J38" i="10"/>
  <c r="J62" i="10" s="1"/>
  <c r="I32" i="1"/>
  <c r="I38" i="10"/>
  <c r="I62" i="10"/>
  <c r="H32" i="1"/>
  <c r="H38" i="10" s="1"/>
  <c r="H62" i="10" s="1"/>
  <c r="G32" i="1"/>
  <c r="G38" i="10" s="1"/>
  <c r="G62" i="10" s="1"/>
  <c r="F32" i="1"/>
  <c r="F38" i="10"/>
  <c r="F62" i="10" s="1"/>
  <c r="E32" i="1"/>
  <c r="E38" i="10"/>
  <c r="E62" i="10"/>
  <c r="D32" i="1"/>
  <c r="D38" i="10" s="1"/>
  <c r="D62" i="10" s="1"/>
  <c r="C32" i="1"/>
  <c r="C38" i="10" s="1"/>
  <c r="C62" i="10" s="1"/>
  <c r="N28" i="1"/>
  <c r="N37" i="10"/>
  <c r="N61" i="10" s="1"/>
  <c r="M28" i="1"/>
  <c r="M37" i="10"/>
  <c r="M61" i="10"/>
  <c r="L28" i="1"/>
  <c r="L37" i="10" s="1"/>
  <c r="L61" i="10" s="1"/>
  <c r="K28" i="1"/>
  <c r="K37" i="10" s="1"/>
  <c r="K61" i="10" s="1"/>
  <c r="J28" i="1"/>
  <c r="J37" i="10"/>
  <c r="J61" i="10" s="1"/>
  <c r="I28" i="1"/>
  <c r="I37" i="10"/>
  <c r="I61" i="10"/>
  <c r="H28" i="1"/>
  <c r="H37" i="10" s="1"/>
  <c r="H61" i="10" s="1"/>
  <c r="G28" i="1"/>
  <c r="G37" i="10" s="1"/>
  <c r="G61" i="10" s="1"/>
  <c r="F28" i="1"/>
  <c r="F37" i="10"/>
  <c r="F61" i="10" s="1"/>
  <c r="E28" i="1"/>
  <c r="E37" i="10"/>
  <c r="E61" i="10"/>
  <c r="D28" i="1"/>
  <c r="D37" i="10" s="1"/>
  <c r="D61" i="10" s="1"/>
  <c r="C28" i="1"/>
  <c r="C37" i="10" s="1"/>
  <c r="C61" i="10" s="1"/>
  <c r="N24" i="1"/>
  <c r="N36" i="10"/>
  <c r="M24" i="1"/>
  <c r="M36" i="10" s="1"/>
  <c r="L24" i="1"/>
  <c r="L36" i="10"/>
  <c r="K24" i="1"/>
  <c r="K36" i="10" s="1"/>
  <c r="J24" i="1"/>
  <c r="J36" i="10" s="1"/>
  <c r="I24" i="1"/>
  <c r="I36" i="10" s="1"/>
  <c r="H24" i="1"/>
  <c r="H36" i="10"/>
  <c r="G24" i="1"/>
  <c r="G36" i="10" s="1"/>
  <c r="F24" i="1"/>
  <c r="F36" i="10" s="1"/>
  <c r="E24" i="1"/>
  <c r="E36" i="10" s="1"/>
  <c r="D24" i="1"/>
  <c r="D36" i="10"/>
  <c r="C24" i="1"/>
  <c r="C36" i="10" s="1"/>
  <c r="N20" i="1"/>
  <c r="N35" i="10"/>
  <c r="N59" i="10" s="1"/>
  <c r="M20" i="1"/>
  <c r="M35" i="10"/>
  <c r="M59" i="10"/>
  <c r="L20" i="1"/>
  <c r="L35" i="10" s="1"/>
  <c r="L59" i="10" s="1"/>
  <c r="K20" i="1"/>
  <c r="K35" i="10" s="1"/>
  <c r="K59" i="10" s="1"/>
  <c r="J20" i="1"/>
  <c r="J35" i="10"/>
  <c r="J59" i="10" s="1"/>
  <c r="I20" i="1"/>
  <c r="I35" i="10"/>
  <c r="I59" i="10"/>
  <c r="H20" i="1"/>
  <c r="H35" i="10" s="1"/>
  <c r="H59" i="10" s="1"/>
  <c r="G20" i="1"/>
  <c r="G35" i="10" s="1"/>
  <c r="G59" i="10" s="1"/>
  <c r="F20" i="1"/>
  <c r="F35" i="10"/>
  <c r="F59" i="10" s="1"/>
  <c r="E20" i="1"/>
  <c r="E35" i="10"/>
  <c r="E59" i="10"/>
  <c r="D20" i="1"/>
  <c r="D35" i="10" s="1"/>
  <c r="D59" i="10" s="1"/>
  <c r="C20" i="1"/>
  <c r="C35" i="10" s="1"/>
  <c r="C59" i="10" s="1"/>
  <c r="C16" i="1"/>
  <c r="C34" i="10"/>
  <c r="C12" i="1"/>
  <c r="C32" i="10"/>
  <c r="C56" i="10"/>
  <c r="N8" i="1"/>
  <c r="M8" i="1"/>
  <c r="L8" i="1"/>
  <c r="K8" i="1"/>
  <c r="J8" i="1"/>
  <c r="I8" i="1"/>
  <c r="H8" i="1"/>
  <c r="G8" i="1"/>
  <c r="F8" i="1"/>
  <c r="E8" i="1"/>
  <c r="D8" i="1"/>
  <c r="C8" i="1"/>
  <c r="D31" i="20"/>
  <c r="D51" i="20"/>
  <c r="D10" i="20"/>
  <c r="D53" i="20"/>
  <c r="D3" i="20"/>
  <c r="B23" i="18"/>
  <c r="B25" i="18" s="1"/>
  <c r="B22" i="19"/>
  <c r="B24" i="19" s="1"/>
  <c r="B20" i="17"/>
  <c r="B22" i="17"/>
  <c r="D24" i="10"/>
  <c r="E24" i="10"/>
  <c r="F24" i="10"/>
  <c r="G24" i="10"/>
  <c r="H24" i="10"/>
  <c r="I24" i="10"/>
  <c r="J24" i="10"/>
  <c r="K24" i="10"/>
  <c r="L24" i="10"/>
  <c r="M24" i="10"/>
  <c r="N24" i="10"/>
  <c r="O21" i="10"/>
  <c r="O9" i="10"/>
  <c r="O6" i="10"/>
  <c r="O5" i="10"/>
  <c r="O8" i="10"/>
  <c r="O10" i="10"/>
  <c r="O11" i="10"/>
  <c r="O14" i="10"/>
  <c r="O15" i="10"/>
  <c r="O16" i="10"/>
  <c r="O17" i="10"/>
  <c r="O19" i="10"/>
  <c r="O20" i="10"/>
  <c r="O23" i="10"/>
  <c r="O4" i="10"/>
  <c r="O7" i="10"/>
  <c r="J65" i="10" l="1"/>
  <c r="C69" i="10"/>
  <c r="E69" i="10"/>
  <c r="L47" i="10"/>
  <c r="G47" i="10"/>
  <c r="L71" i="10"/>
  <c r="D71" i="10"/>
  <c r="F56" i="10"/>
  <c r="F47" i="10"/>
  <c r="F71" i="10"/>
  <c r="M71" i="10"/>
  <c r="K47" i="10"/>
  <c r="E71" i="10"/>
  <c r="I71" i="10"/>
  <c r="C58" i="10"/>
  <c r="C47" i="10"/>
  <c r="K71" i="10"/>
  <c r="J47" i="10"/>
  <c r="D74" i="10"/>
  <c r="D47" i="10"/>
  <c r="I47" i="10"/>
  <c r="N47" i="10"/>
  <c r="N56" i="10"/>
  <c r="N71" i="10" s="1"/>
  <c r="H57" i="10"/>
  <c r="H71" i="10" s="1"/>
  <c r="H47" i="10"/>
  <c r="M47" i="10"/>
  <c r="J71" i="10"/>
  <c r="G71" i="10"/>
  <c r="E47" i="10"/>
  <c r="C24" i="10" l="1"/>
  <c r="O24" i="10" s="1"/>
  <c r="O25" i="10" s="1"/>
  <c r="C65" i="10"/>
  <c r="O18" i="10"/>
  <c r="C71" i="10"/>
  <c r="O71" i="10" s="1"/>
  <c r="O47" i="10"/>
  <c r="P7" i="10" l="1"/>
  <c r="P5" i="10"/>
  <c r="P9" i="10"/>
  <c r="P19" i="10"/>
  <c r="P15" i="10"/>
  <c r="P18" i="10"/>
  <c r="P21" i="10"/>
  <c r="P22" i="10"/>
  <c r="P6" i="10"/>
  <c r="P23" i="10"/>
  <c r="P14" i="10"/>
  <c r="P17" i="10"/>
  <c r="P11" i="10"/>
  <c r="P13" i="10"/>
  <c r="P20" i="10"/>
  <c r="P4" i="10"/>
  <c r="P10" i="10"/>
  <c r="P16" i="10"/>
  <c r="P8" i="10"/>
  <c r="P12" i="10"/>
  <c r="P24" i="10" l="1"/>
</calcChain>
</file>

<file path=xl/comments1.xml><?xml version="1.0" encoding="utf-8"?>
<comments xmlns="http://schemas.openxmlformats.org/spreadsheetml/2006/main">
  <authors>
    <author>María Agustina Blanco</author>
  </authors>
  <commentList>
    <comment ref="C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</t>
        </r>
      </text>
    </comment>
    <comment ref="D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</t>
        </r>
      </text>
    </comment>
    <comment ref="G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banderas region suo
</t>
        </r>
      </text>
    </comment>
    <comment ref="H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</t>
        </r>
      </text>
    </comment>
    <comment ref="I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</t>
        </r>
      </text>
    </comment>
    <comment ref="K63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mayo
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</t>
        </r>
      </text>
    </comment>
    <comment ref="G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</t>
        </r>
      </text>
    </comment>
    <comment ref="H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</t>
        </r>
      </text>
    </comment>
    <comment ref="I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
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</t>
        </r>
      </text>
    </comment>
    <comment ref="K64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DROPBOX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
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María Agustina Blanco:icono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
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H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rednex
</t>
        </r>
      </text>
    </comment>
    <comment ref="I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red nex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 dic</t>
        </r>
      </text>
    </comment>
    <comment ref="K65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NIC dominio SUO
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
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ICONO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DRIVE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</t>
        </r>
      </text>
    </comment>
    <comment ref="G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I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K66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ICONO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icono</t>
        </r>
      </text>
    </comment>
    <comment ref="G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licencia moovly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</t>
        </r>
      </text>
    </comment>
    <comment ref="K67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C68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ICONO
</t>
        </r>
      </text>
    </comment>
    <comment ref="G68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icono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I68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GARIPE</t>
        </r>
      </text>
    </comment>
    <comment ref="J68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</t>
        </r>
      </text>
    </comment>
    <comment ref="D69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DISEÑO
</t>
        </r>
      </text>
    </comment>
    <comment ref="H69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canva</t>
        </r>
      </text>
    </comment>
    <comment ref="I69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correo argentino
</t>
        </r>
      </text>
    </comment>
    <comment ref="H70" authorId="0">
      <text>
        <r>
          <rPr>
            <b/>
            <sz val="9"/>
            <color indexed="81"/>
            <rFont val="Tahoma"/>
            <family val="2"/>
          </rPr>
          <t>María Agustina Blanco:</t>
        </r>
        <r>
          <rPr>
            <sz val="9"/>
            <color indexed="81"/>
            <rFont val="Tahoma"/>
            <family val="2"/>
          </rPr>
          <t xml:space="preserve">
envío BA</t>
        </r>
      </text>
    </comment>
  </commentList>
</comments>
</file>

<file path=xl/sharedStrings.xml><?xml version="1.0" encoding="utf-8"?>
<sst xmlns="http://schemas.openxmlformats.org/spreadsheetml/2006/main" count="595" uniqueCount="213">
  <si>
    <t>Honorarios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</si>
  <si>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</si>
  <si>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</si>
  <si>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</si>
  <si>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</si>
  <si>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</si>
  <si>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</si>
  <si>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</si>
  <si>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</si>
  <si>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</si>
  <si>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</si>
  <si>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</si>
  <si>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</si>
  <si>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Grupo Trigo</t>
  </si>
  <si>
    <t>Total</t>
  </si>
  <si>
    <t>Vocal</t>
  </si>
  <si>
    <t>Presidentes</t>
  </si>
  <si>
    <t>Capacitación</t>
  </si>
  <si>
    <t>Otros Gastos</t>
  </si>
  <si>
    <t>Técnico Ganadero</t>
  </si>
  <si>
    <t>EduCREA</t>
  </si>
  <si>
    <t>Taller Gestiones</t>
  </si>
  <si>
    <t>Comisiones Nacionales</t>
  </si>
  <si>
    <t>Agricultura</t>
  </si>
  <si>
    <t>Ganadería</t>
  </si>
  <si>
    <t>Lechería</t>
  </si>
  <si>
    <t>TOTAL</t>
  </si>
  <si>
    <t>SUBTOTAL</t>
  </si>
  <si>
    <t>DISPONIBLE</t>
  </si>
  <si>
    <t>Empresas</t>
  </si>
  <si>
    <t>Congresos</t>
  </si>
  <si>
    <t>Coordinador honorarios (IVA incl.)</t>
  </si>
  <si>
    <t>Coordinador Gastos</t>
  </si>
  <si>
    <t>Página web y boletines</t>
  </si>
  <si>
    <t>Comunicación y Recursos gastos</t>
  </si>
  <si>
    <t>Coordinador Técnico (50% gastos)</t>
  </si>
  <si>
    <t>Com. y Rec.sueldo (50% total)</t>
  </si>
  <si>
    <t>Com. y Rec. cargas (50% total)</t>
  </si>
  <si>
    <t>Coord. Técnico (50% honorarios)</t>
  </si>
  <si>
    <t>Asesores</t>
  </si>
  <si>
    <t>Comisiones</t>
  </si>
  <si>
    <t>Representante MT Empresa</t>
  </si>
  <si>
    <t>Representante MT Ganadería</t>
  </si>
  <si>
    <t>Representante MT Lechería</t>
  </si>
  <si>
    <t xml:space="preserve">Rendición JAT Fina - viernes 20 de abril </t>
  </si>
  <si>
    <t>Ingresos por Sponsoreo</t>
  </si>
  <si>
    <t>Salidas</t>
  </si>
  <si>
    <t>Biflow</t>
  </si>
  <si>
    <t>escaneo</t>
  </si>
  <si>
    <t>forma de pago</t>
  </si>
  <si>
    <t>factura</t>
  </si>
  <si>
    <t>Sonido</t>
  </si>
  <si>
    <t>OK</t>
  </si>
  <si>
    <t>EFECTIVO</t>
  </si>
  <si>
    <t>Salon Rural</t>
  </si>
  <si>
    <t>BIFLOW</t>
  </si>
  <si>
    <t>0003-00000117</t>
  </si>
  <si>
    <t xml:space="preserve">PAGADO </t>
  </si>
  <si>
    <t xml:space="preserve">Almuerzo </t>
  </si>
  <si>
    <t>más fondo blanco</t>
  </si>
  <si>
    <t>F Blanco</t>
  </si>
  <si>
    <t xml:space="preserve">Diseño </t>
  </si>
  <si>
    <t>Imprenta</t>
  </si>
  <si>
    <t>-</t>
  </si>
  <si>
    <t>Hotel y viáticos</t>
  </si>
  <si>
    <t>Publicidad</t>
  </si>
  <si>
    <t>Librería</t>
  </si>
  <si>
    <t>Envíos</t>
  </si>
  <si>
    <t>Disertantes</t>
  </si>
  <si>
    <t>Iván Ullmann</t>
  </si>
  <si>
    <t>Agustin Giorno</t>
  </si>
  <si>
    <t>Nico Ahumada</t>
  </si>
  <si>
    <t>Santiago Berhongaray</t>
  </si>
  <si>
    <t>viáticos Montoya</t>
  </si>
  <si>
    <t>efectivo</t>
  </si>
  <si>
    <t>total Salidas</t>
  </si>
  <si>
    <t>RESULTADO</t>
  </si>
  <si>
    <t>Rendición JAT Gruesa - jueves 23 de agosto</t>
  </si>
  <si>
    <t>Entradas</t>
  </si>
  <si>
    <t>ok</t>
  </si>
  <si>
    <t>transferencia</t>
  </si>
  <si>
    <t>con alquiler salon  reunion GEASO</t>
  </si>
  <si>
    <t>Barra</t>
  </si>
  <si>
    <t>Librería + impresora</t>
  </si>
  <si>
    <t>Nicolás Ahumada</t>
  </si>
  <si>
    <t>Viáticos J Bello</t>
  </si>
  <si>
    <t>Viáticos FAUBA</t>
  </si>
  <si>
    <t>entregan en crea</t>
  </si>
  <si>
    <t>Iván Cachanosky</t>
  </si>
  <si>
    <t>Rendición JAT Ganadera - viernes 21 de septiembre</t>
  </si>
  <si>
    <t>Ingreso por Entradas</t>
  </si>
  <si>
    <t>descuento $6000 de cambio</t>
  </si>
  <si>
    <t>Ambientacion</t>
  </si>
  <si>
    <t>Salon y seguridad</t>
  </si>
  <si>
    <t>se pagó con caja chica</t>
  </si>
  <si>
    <t>Varios</t>
  </si>
  <si>
    <t>Publicidad El Fenix</t>
  </si>
  <si>
    <t>Agustín Giorno honorarios + viáticos</t>
  </si>
  <si>
    <t>Mercedes Vasallo honorarios</t>
  </si>
  <si>
    <t>debita CREA</t>
  </si>
  <si>
    <t>Darío Colombatto honorarios</t>
  </si>
  <si>
    <t>Estanislao Quiroga honorarios + viáticos</t>
  </si>
  <si>
    <t>Victor Tonelli honorarios  + viáticos</t>
  </si>
  <si>
    <t>Munilla viáticos</t>
  </si>
  <si>
    <t>PRESUPUESTO CONGRESO SUDOESTE 2018</t>
  </si>
  <si>
    <t>INGRESOS</t>
  </si>
  <si>
    <t>Cant. De miembros</t>
  </si>
  <si>
    <t>costo unitario</t>
  </si>
  <si>
    <t>Importe</t>
  </si>
  <si>
    <t>ESTADO</t>
  </si>
  <si>
    <t>Comentario</t>
  </si>
  <si>
    <t>obj</t>
  </si>
  <si>
    <t>Ingreso cuota CREA</t>
  </si>
  <si>
    <t>CERRADO OK</t>
  </si>
  <si>
    <t>Ingresos por Sponsoreo CREA</t>
  </si>
  <si>
    <t>Ingresos por Sponsoreo SO</t>
  </si>
  <si>
    <t>Inscripción miembros CREA</t>
  </si>
  <si>
    <t>Inscripcion 2 representante</t>
  </si>
  <si>
    <t>Extra CREA</t>
  </si>
  <si>
    <t>Ingeso por libros Joaquín Sorondo</t>
  </si>
  <si>
    <t>Total de ingresos</t>
  </si>
  <si>
    <t>SALIDAS</t>
  </si>
  <si>
    <t>Sonido + Iluminación - Adelanto</t>
  </si>
  <si>
    <t>Biflow #9032</t>
  </si>
  <si>
    <t xml:space="preserve">Sonido + Iluminación  - diferencia </t>
  </si>
  <si>
    <t>Biflow #9203</t>
  </si>
  <si>
    <t>Salon Fortin Pavon</t>
  </si>
  <si>
    <t>sin cargo</t>
  </si>
  <si>
    <t>WiFi y generador (Radio)</t>
  </si>
  <si>
    <t>pagado efectivo</t>
  </si>
  <si>
    <t>Catering - adelanto</t>
  </si>
  <si>
    <t>Biflow #8401</t>
  </si>
  <si>
    <t>Biflow #8864</t>
  </si>
  <si>
    <t>Servicio Catering - diferencia efectivo por 200 personas</t>
  </si>
  <si>
    <t>Biflow #9066</t>
  </si>
  <si>
    <t>Pago en efectivo J. Sorondo Libros Paidos</t>
  </si>
  <si>
    <t>pagado en efectivo Fico</t>
  </si>
  <si>
    <t>Picada</t>
  </si>
  <si>
    <t>pendiente</t>
  </si>
  <si>
    <r>
      <t>300</t>
    </r>
    <r>
      <rPr>
        <u val="singleAccounting"/>
        <sz val="12"/>
        <rFont val="Calibri"/>
        <family val="2"/>
        <scheme val="minor"/>
      </rPr>
      <t>$ x 200 personas</t>
    </r>
  </si>
  <si>
    <t xml:space="preserve">Decoración Salón </t>
  </si>
  <si>
    <t>Impresión credenciales</t>
  </si>
  <si>
    <t>Impresión lonas estrado</t>
  </si>
  <si>
    <t>G5 TRAVEL</t>
  </si>
  <si>
    <t>Biflow #9077</t>
  </si>
  <si>
    <t>Hotel y viáticos staff/disertantes</t>
  </si>
  <si>
    <t>Biflow #9122</t>
  </si>
  <si>
    <t>supermercado - ferretería -regalos</t>
  </si>
  <si>
    <t>pagado en efectivo</t>
  </si>
  <si>
    <t>Libros Joaquin Sorondo</t>
  </si>
  <si>
    <t>Quedan 140 libros de Inicia</t>
  </si>
  <si>
    <t>Remis disertantes</t>
  </si>
  <si>
    <t>Viáticos Agustina</t>
  </si>
  <si>
    <t>DISERTANTES</t>
  </si>
  <si>
    <t>Eduardo Fidanza</t>
  </si>
  <si>
    <t>Biflow #9040</t>
  </si>
  <si>
    <t>Federico Bert</t>
  </si>
  <si>
    <t>aparentemente NO debitan honorarios</t>
  </si>
  <si>
    <t>Viáticos Bert</t>
  </si>
  <si>
    <t>debitan de CREA ya se dio autorización</t>
  </si>
  <si>
    <t>Agustín Giorno</t>
  </si>
  <si>
    <t>Biflow #9041</t>
  </si>
  <si>
    <t>Iván Ordoñez</t>
  </si>
  <si>
    <t>Biflow #9033</t>
  </si>
  <si>
    <t>Estanislao Quiroga</t>
  </si>
  <si>
    <t>Biflow #9006</t>
  </si>
  <si>
    <t>Maquerena Requena</t>
  </si>
  <si>
    <t>Biflow #9005</t>
  </si>
  <si>
    <t>Joaquín Sorondo</t>
  </si>
  <si>
    <t>Biflow #9075</t>
  </si>
  <si>
    <t>viáticos J. Sorondo</t>
  </si>
  <si>
    <t>Biflow #9315</t>
  </si>
  <si>
    <t>Ana Dorado</t>
  </si>
  <si>
    <t>Biflow #9061</t>
  </si>
  <si>
    <t>Viáticos Ana Dorado</t>
  </si>
  <si>
    <t>Biflow #9190</t>
  </si>
  <si>
    <t>Roberto Fernandez</t>
  </si>
  <si>
    <t>Biflow #9181</t>
  </si>
  <si>
    <t>Viáticos Fernandez</t>
  </si>
  <si>
    <t>Biflow #9079</t>
  </si>
  <si>
    <t>Show Los Mosquitos + MAGO</t>
  </si>
  <si>
    <t>Viáticos</t>
  </si>
  <si>
    <t>mayo</t>
  </si>
  <si>
    <t>junio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</si>
  <si>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</si>
  <si>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</si>
  <si>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</si>
  <si>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</si>
  <si>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</si>
  <si>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</si>
  <si>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enero</t>
  </si>
  <si>
    <t>febrero</t>
  </si>
  <si>
    <t>marzo</t>
  </si>
  <si>
    <t>abril</t>
  </si>
  <si>
    <t>coordinador</t>
  </si>
  <si>
    <t>vocal</t>
  </si>
  <si>
    <t xml:space="preserve">capacitación </t>
  </si>
  <si>
    <t>grupo trigo</t>
  </si>
  <si>
    <t>web suo</t>
  </si>
  <si>
    <t>técnico ganadero</t>
  </si>
  <si>
    <t>taller gestiones</t>
  </si>
  <si>
    <t>comisiones nacionales</t>
  </si>
  <si>
    <t>Mesas SUO</t>
  </si>
  <si>
    <t>coordinador técnico</t>
  </si>
  <si>
    <t>congreso regional</t>
  </si>
  <si>
    <t>com+ rec</t>
  </si>
  <si>
    <t>sueldo</t>
  </si>
  <si>
    <t>cargas sociales</t>
  </si>
  <si>
    <t>viáticos</t>
  </si>
  <si>
    <t>otros gastos</t>
  </si>
  <si>
    <t>INGRESO EXTRA POR EVENTOS</t>
  </si>
  <si>
    <t>Presupuesto 2019/20</t>
  </si>
  <si>
    <t>SALIDAS REALES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</si>
</sst>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\ * #,##0.00_-;\-&quot;$&quot;\ * #,##0.00_-;_-&quot;$&quot;\ * &quot;-&quot;??_-;_-@_-"/>
    <numFmt numFmtId="165" formatCode="_ &quot;$&quot;\ * #,##0.00_ ;_ &quot;$&quot;\ * \-#,##0.00_ ;_ &quot;$&quot;\ * &quot;-&quot;??_ ;_ @_ "/>
    <numFmt numFmtId="166" formatCode="_ [$$-2C0A]\ * #,##0.00_ ;_ [$$-2C0A]\ * \-#,##0.00_ ;_ [$$-2C0A]\ * &quot;-&quot;??_ ;_ @_ "/>
    <numFmt numFmtId="167" formatCode="\+\ \ \ \ #;\-\ \ \ \ #;"/>
    <numFmt numFmtId="168" formatCode="_ &quot;$&quot;\ * #,##0_ ;_ &quot;$&quot;\ * \-#,##0_ ;_ &quot;$&quot;\ * &quot;-&quot;??_ ;_ @_ "/>
    <numFmt numFmtId="169" formatCode="_ [$$-2C0A]\ * #,##0_ ;_ [$$-2C0A]\ * \-#,##0_ ;_ [$$-2C0A]\ * &quot;-&quot;??_ ;_ @_ "/>
    <numFmt numFmtId="170" formatCode="_-[$$-540A]* #,##0.00_ ;_-[$$-540A]* \-#,##0.00\ ;_-[$$-540A]* &quot;-&quot;??_ ;_-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25"/>
      <color theme="1"/>
      <name val="Calibri"/>
      <family val="2"/>
      <scheme val="minor"/>
    </font>
    <font>
      <sz val="11"/>
      <color theme="1"/>
      <name val="Gadug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u val="singleAccounting"/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D05E"/>
        <bgColor indexed="64"/>
      </patternFill>
    </fill>
    <fill>
      <patternFill patternType="solid">
        <fgColor rgb="FF26DA7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7" fontId="2" fillId="0" borderId="15" xfId="1" applyNumberFormat="1" applyFont="1" applyBorder="1" applyAlignment="1">
      <alignment horizontal="center" vertical="center"/>
    </xf>
    <xf numFmtId="167" fontId="2" fillId="0" borderId="15" xfId="0" applyNumberFormat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0" fillId="0" borderId="0" xfId="1" applyFont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Font="1" applyAlignment="1">
      <alignment horizontal="center" vertical="center"/>
    </xf>
    <xf numFmtId="165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165" fontId="2" fillId="0" borderId="0" xfId="1" applyFont="1" applyFill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165" fontId="2" fillId="0" borderId="0" xfId="1" applyFont="1" applyFill="1" applyBorder="1" applyAlignment="1">
      <alignment horizontal="right" vertical="center"/>
    </xf>
    <xf numFmtId="165" fontId="2" fillId="0" borderId="9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right" vertical="center"/>
    </xf>
    <xf numFmtId="10" fontId="2" fillId="0" borderId="0" xfId="1" applyNumberFormat="1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10" fontId="2" fillId="5" borderId="1" xfId="0" applyNumberFormat="1" applyFont="1" applyFill="1" applyBorder="1" applyAlignment="1">
      <alignment horizontal="center" vertical="center"/>
    </xf>
    <xf numFmtId="165" fontId="2" fillId="0" borderId="0" xfId="1" applyFont="1" applyFill="1" applyAlignment="1">
      <alignment vertical="center"/>
    </xf>
    <xf numFmtId="165" fontId="2" fillId="0" borderId="0" xfId="1" applyFont="1" applyAlignment="1">
      <alignment horizontal="right" vertical="center"/>
    </xf>
    <xf numFmtId="165" fontId="2" fillId="0" borderId="0" xfId="1" applyFont="1" applyFill="1" applyAlignment="1">
      <alignment horizontal="center" vertical="center"/>
    </xf>
    <xf numFmtId="165" fontId="0" fillId="0" borderId="0" xfId="1" applyFont="1" applyFill="1" applyAlignment="1">
      <alignment vertical="center"/>
    </xf>
    <xf numFmtId="10" fontId="2" fillId="0" borderId="1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8" fontId="2" fillId="0" borderId="1" xfId="0" applyNumberFormat="1" applyFont="1" applyFill="1" applyBorder="1" applyAlignment="1">
      <alignment vertical="center"/>
    </xf>
    <xf numFmtId="168" fontId="2" fillId="4" borderId="6" xfId="1" applyNumberFormat="1" applyFont="1" applyFill="1" applyBorder="1" applyAlignment="1">
      <alignment horizontal="right" vertical="center"/>
    </xf>
    <xf numFmtId="168" fontId="2" fillId="5" borderId="1" xfId="0" applyNumberFormat="1" applyFont="1" applyFill="1" applyBorder="1" applyAlignment="1">
      <alignment vertical="center"/>
    </xf>
    <xf numFmtId="165" fontId="2" fillId="7" borderId="1" xfId="1" applyFont="1" applyFill="1" applyBorder="1" applyAlignment="1">
      <alignment horizontal="center" vertical="center"/>
    </xf>
    <xf numFmtId="168" fontId="2" fillId="8" borderId="1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5" fontId="7" fillId="0" borderId="0" xfId="1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5" fontId="9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65" fontId="10" fillId="0" borderId="0" xfId="1" applyFont="1" applyFill="1" applyAlignment="1">
      <alignment horizontal="right" vertical="center"/>
    </xf>
    <xf numFmtId="0" fontId="9" fillId="10" borderId="0" xfId="0" applyFont="1" applyFill="1" applyAlignment="1">
      <alignment vertical="center"/>
    </xf>
    <xf numFmtId="165" fontId="10" fillId="0" borderId="0" xfId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5" fontId="10" fillId="0" borderId="0" xfId="1" applyFont="1" applyFill="1" applyBorder="1" applyAlignment="1">
      <alignment horizontal="right" vertical="center"/>
    </xf>
    <xf numFmtId="165" fontId="10" fillId="0" borderId="0" xfId="1" applyFont="1" applyFill="1" applyBorder="1" applyAlignment="1" applyProtection="1">
      <alignment horizontal="center" vertical="center"/>
    </xf>
    <xf numFmtId="0" fontId="11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Font="1" applyFill="1" applyBorder="1" applyAlignment="1">
      <alignment horizontal="right" vertical="center"/>
    </xf>
    <xf numFmtId="165" fontId="12" fillId="0" borderId="0" xfId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65" fontId="12" fillId="0" borderId="0" xfId="1" applyFont="1" applyFill="1" applyAlignment="1">
      <alignment horizontal="right" vertical="center"/>
    </xf>
    <xf numFmtId="165" fontId="13" fillId="0" borderId="0" xfId="1" applyFont="1" applyFill="1" applyBorder="1" applyAlignment="1" applyProtection="1">
      <alignment horizontal="center" vertical="center"/>
    </xf>
    <xf numFmtId="0" fontId="12" fillId="12" borderId="0" xfId="0" applyFont="1" applyFill="1" applyBorder="1" applyAlignment="1">
      <alignment vertical="center"/>
    </xf>
    <xf numFmtId="165" fontId="12" fillId="0" borderId="0" xfId="1" applyFont="1" applyFill="1" applyBorder="1" applyAlignment="1">
      <alignment horizontal="center" vertical="center"/>
    </xf>
    <xf numFmtId="165" fontId="12" fillId="0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2" fillId="0" borderId="0" xfId="1" applyFont="1" applyFill="1" applyAlignment="1">
      <alignment horizontal="center" vertical="center"/>
    </xf>
    <xf numFmtId="0" fontId="9" fillId="11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5" fontId="9" fillId="0" borderId="0" xfId="1" applyFont="1" applyFill="1" applyBorder="1" applyAlignment="1">
      <alignment horizontal="right" vertical="center"/>
    </xf>
    <xf numFmtId="165" fontId="9" fillId="0" borderId="0" xfId="1" applyFont="1" applyFill="1" applyBorder="1" applyAlignment="1" applyProtection="1">
      <alignment horizontal="center" vertical="center"/>
    </xf>
    <xf numFmtId="0" fontId="9" fillId="12" borderId="0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165" fontId="9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10" borderId="0" xfId="0" applyFont="1" applyFill="1" applyAlignment="1">
      <alignment vertical="center"/>
    </xf>
    <xf numFmtId="0" fontId="10" fillId="12" borderId="0" xfId="0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5" fontId="10" fillId="0" borderId="0" xfId="1" applyFont="1" applyFill="1" applyBorder="1" applyAlignment="1">
      <alignment vertical="center"/>
    </xf>
    <xf numFmtId="165" fontId="10" fillId="0" borderId="0" xfId="1" applyFont="1" applyFill="1" applyBorder="1" applyAlignment="1">
      <alignment horizontal="center" vertical="center"/>
    </xf>
    <xf numFmtId="165" fontId="10" fillId="0" borderId="0" xfId="1" applyFont="1" applyFill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0" fillId="13" borderId="0" xfId="0" applyFont="1" applyFill="1" applyAlignment="1">
      <alignment vertical="center"/>
    </xf>
    <xf numFmtId="165" fontId="10" fillId="13" borderId="0" xfId="0" applyNumberFormat="1" applyFont="1" applyFill="1" applyAlignment="1">
      <alignment vertical="center"/>
    </xf>
    <xf numFmtId="0" fontId="10" fillId="1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7" fillId="0" borderId="0" xfId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165" fontId="10" fillId="6" borderId="0" xfId="1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165" fontId="10" fillId="6" borderId="0" xfId="1" applyFont="1" applyFill="1" applyBorder="1" applyAlignment="1">
      <alignment horizontal="right" vertical="center"/>
    </xf>
    <xf numFmtId="165" fontId="10" fillId="6" borderId="0" xfId="1" applyFont="1" applyFill="1" applyAlignment="1">
      <alignment horizontal="right" vertical="center"/>
    </xf>
    <xf numFmtId="165" fontId="10" fillId="6" borderId="0" xfId="1" applyFont="1" applyFill="1" applyBorder="1" applyAlignment="1" applyProtection="1">
      <alignment horizontal="center" vertical="center"/>
    </xf>
    <xf numFmtId="0" fontId="16" fillId="14" borderId="0" xfId="0" applyFont="1" applyFill="1" applyBorder="1" applyAlignment="1">
      <alignment vertical="center"/>
    </xf>
    <xf numFmtId="0" fontId="12" fillId="14" borderId="0" xfId="0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0" fontId="16" fillId="14" borderId="0" xfId="0" applyFont="1" applyFill="1" applyBorder="1" applyAlignment="1">
      <alignment horizontal="center" vertical="center"/>
    </xf>
    <xf numFmtId="0" fontId="12" fillId="14" borderId="0" xfId="0" applyFont="1" applyFill="1" applyBorder="1" applyAlignment="1">
      <alignment horizontal="center" vertical="center"/>
    </xf>
    <xf numFmtId="165" fontId="12" fillId="14" borderId="0" xfId="1" applyFont="1" applyFill="1" applyBorder="1" applyAlignment="1">
      <alignment horizontal="right" vertical="center"/>
    </xf>
    <xf numFmtId="165" fontId="12" fillId="14" borderId="0" xfId="1" applyFont="1" applyFill="1" applyBorder="1" applyAlignment="1">
      <alignment vertical="center"/>
    </xf>
    <xf numFmtId="0" fontId="12" fillId="14" borderId="0" xfId="0" applyFont="1" applyFill="1" applyAlignment="1">
      <alignment horizontal="center" vertical="center"/>
    </xf>
    <xf numFmtId="165" fontId="12" fillId="14" borderId="0" xfId="1" applyFont="1" applyFill="1" applyAlignment="1">
      <alignment horizontal="right" vertical="center"/>
    </xf>
    <xf numFmtId="0" fontId="10" fillId="14" borderId="0" xfId="0" applyFont="1" applyFill="1" applyAlignment="1">
      <alignment horizontal="center" vertical="center"/>
    </xf>
    <xf numFmtId="165" fontId="13" fillId="14" borderId="0" xfId="1" applyFont="1" applyFill="1" applyBorder="1" applyAlignment="1" applyProtection="1">
      <alignment horizontal="center" vertical="center"/>
    </xf>
    <xf numFmtId="165" fontId="10" fillId="14" borderId="0" xfId="1" applyFont="1" applyFill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vertical="center"/>
    </xf>
    <xf numFmtId="0" fontId="15" fillId="14" borderId="0" xfId="0" applyFont="1" applyFill="1" applyBorder="1" applyAlignment="1">
      <alignment vertical="center"/>
    </xf>
    <xf numFmtId="0" fontId="9" fillId="14" borderId="0" xfId="0" applyFont="1" applyFill="1" applyBorder="1" applyAlignment="1">
      <alignment horizontal="center" vertical="center"/>
    </xf>
    <xf numFmtId="165" fontId="9" fillId="14" borderId="0" xfId="1" applyFont="1" applyFill="1" applyBorder="1" applyAlignment="1">
      <alignment horizontal="right" vertical="center"/>
    </xf>
    <xf numFmtId="0" fontId="9" fillId="14" borderId="0" xfId="0" applyFont="1" applyFill="1" applyAlignment="1">
      <alignment horizontal="center" vertical="center"/>
    </xf>
    <xf numFmtId="165" fontId="9" fillId="14" borderId="0" xfId="1" applyFont="1" applyFill="1" applyAlignment="1">
      <alignment horizontal="right" vertical="center"/>
    </xf>
    <xf numFmtId="165" fontId="9" fillId="14" borderId="0" xfId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0" fillId="15" borderId="0" xfId="0" applyFont="1" applyFill="1" applyAlignment="1">
      <alignment vertical="center"/>
    </xf>
    <xf numFmtId="0" fontId="18" fillId="16" borderId="0" xfId="0" applyFont="1" applyFill="1" applyBorder="1" applyAlignment="1">
      <alignment horizontal="center" vertical="center"/>
    </xf>
    <xf numFmtId="0" fontId="18" fillId="16" borderId="0" xfId="0" applyFont="1" applyFill="1" applyBorder="1" applyAlignment="1">
      <alignment horizontal="center" vertical="center" wrapText="1"/>
    </xf>
    <xf numFmtId="165" fontId="18" fillId="16" borderId="0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0" xfId="1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165" fontId="18" fillId="0" borderId="0" xfId="1" applyFont="1" applyFill="1" applyBorder="1" applyAlignment="1" applyProtection="1">
      <alignment horizontal="center" vertic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165" fontId="18" fillId="4" borderId="0" xfId="1" applyFont="1" applyFill="1" applyAlignment="1">
      <alignment vertical="center"/>
    </xf>
    <xf numFmtId="165" fontId="18" fillId="4" borderId="0" xfId="1" applyFont="1" applyFill="1" applyAlignment="1">
      <alignment horizontal="center" vertical="center"/>
    </xf>
    <xf numFmtId="165" fontId="18" fillId="0" borderId="0" xfId="1" applyFont="1" applyFill="1" applyAlignment="1">
      <alignment vertical="center"/>
    </xf>
    <xf numFmtId="165" fontId="18" fillId="0" borderId="0" xfId="1" applyFont="1" applyFill="1" applyAlignment="1">
      <alignment horizontal="center" vertical="center"/>
    </xf>
    <xf numFmtId="0" fontId="18" fillId="15" borderId="0" xfId="0" applyFont="1" applyFill="1" applyBorder="1" applyAlignment="1">
      <alignment vertical="center"/>
    </xf>
    <xf numFmtId="0" fontId="18" fillId="15" borderId="0" xfId="0" applyFont="1" applyFill="1" applyBorder="1" applyAlignment="1">
      <alignment horizontal="center" vertical="center"/>
    </xf>
    <xf numFmtId="165" fontId="18" fillId="15" borderId="0" xfId="1" applyFont="1" applyFill="1" applyBorder="1" applyAlignment="1">
      <alignment vertical="center"/>
    </xf>
    <xf numFmtId="0" fontId="10" fillId="15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0" fontId="10" fillId="17" borderId="0" xfId="0" applyFont="1" applyFill="1" applyBorder="1" applyAlignment="1">
      <alignment vertical="center"/>
    </xf>
    <xf numFmtId="0" fontId="10" fillId="17" borderId="0" xfId="0" applyFont="1" applyFill="1" applyAlignment="1">
      <alignment vertical="center"/>
    </xf>
    <xf numFmtId="164" fontId="10" fillId="17" borderId="0" xfId="0" applyNumberFormat="1" applyFont="1" applyFill="1" applyAlignment="1">
      <alignment vertical="center"/>
    </xf>
    <xf numFmtId="164" fontId="10" fillId="17" borderId="0" xfId="0" applyNumberFormat="1" applyFont="1" applyFill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165" fontId="10" fillId="17" borderId="0" xfId="1" applyFont="1" applyFill="1" applyAlignment="1">
      <alignment vertical="center"/>
    </xf>
    <xf numFmtId="165" fontId="10" fillId="17" borderId="0" xfId="1" applyFont="1" applyFill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17" borderId="0" xfId="1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165" fontId="10" fillId="4" borderId="0" xfId="1" applyFont="1" applyFill="1" applyAlignment="1">
      <alignment vertical="center"/>
    </xf>
    <xf numFmtId="165" fontId="10" fillId="4" borderId="0" xfId="0" applyNumberFormat="1" applyFont="1" applyFill="1" applyAlignment="1">
      <alignment vertical="center"/>
    </xf>
    <xf numFmtId="165" fontId="10" fillId="4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1" applyFont="1" applyFill="1" applyAlignment="1">
      <alignment horizontal="left" vertical="center"/>
    </xf>
    <xf numFmtId="166" fontId="0" fillId="0" borderId="1" xfId="0" applyNumberForma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left" vertical="center"/>
    </xf>
    <xf numFmtId="165" fontId="0" fillId="15" borderId="1" xfId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horizontal="right" vertical="center"/>
    </xf>
    <xf numFmtId="166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6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0" fillId="0" borderId="1" xfId="1" applyFont="1" applyFill="1" applyBorder="1" applyAlignment="1">
      <alignment horizontal="center" vertical="center"/>
    </xf>
    <xf numFmtId="165" fontId="0" fillId="0" borderId="1" xfId="1" applyFont="1" applyFill="1" applyBorder="1" applyAlignment="1">
      <alignment vertical="center"/>
    </xf>
    <xf numFmtId="170" fontId="2" fillId="0" borderId="0" xfId="0" applyNumberFormat="1" applyFont="1" applyFill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8" fillId="15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8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CC"/>
      <color rgb="FFCCFFCC"/>
      <color rgb="FFFF0000"/>
      <color rgb="FFFFFF99"/>
      <color rgb="FF9999FF"/>
      <color rgb="FFFF66CC"/>
      <color rgb="FF99CCFF"/>
      <color rgb="FF000000"/>
      <color rgb="FFCCEC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zoomScale="60" zoomScaleNormal="60" workbookViewId="0">
      <selection activeCell="M15" sqref="M15"/>
    </sheetView>
  </sheetViews>
  <sheetFormatPr baseColWidth="10" defaultRowHeight="19.5" x14ac:dyDescent="0.25"/>
  <cols>
    <col min="1" max="1" width="4.85546875" style="2" customWidth="1"/>
    <col min="2" max="2" width="46.42578125" style="55" customWidth="1"/>
    <col min="3" max="14" width="20.42578125" style="2" customWidth="1"/>
    <col min="15" max="15" width="22.7109375" style="1" customWidth="1"/>
    <col min="16" max="16" width="19.28515625" style="33" customWidth="1"/>
    <col min="17" max="17" width="16" style="1" customWidth="1"/>
    <col min="18" max="19" width="25.140625" style="11" customWidth="1"/>
    <col min="20" max="16384" width="11.42578125" style="1"/>
  </cols>
  <sheetData>
    <row r="1" spans="1:19" s="3" customFormat="1" ht="20.25" thickBot="1" x14ac:dyDescent="0.3">
      <c r="A1" s="4"/>
      <c r="B1" s="4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34"/>
      <c r="R1" s="44"/>
      <c r="S1" s="44"/>
    </row>
    <row r="2" spans="1:19" s="3" customFormat="1" ht="30" customHeight="1" thickBot="1" x14ac:dyDescent="0.3">
      <c r="A2" s="223" t="s">
        <v>211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5"/>
      <c r="P2" s="34"/>
      <c r="R2" s="44"/>
      <c r="S2" s="44"/>
    </row>
    <row r="3" spans="1:19" s="3" customFormat="1" ht="30" customHeight="1" x14ac:dyDescent="0.25">
      <c r="A3" s="7"/>
      <c r="B3" s="47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</v>
      </c>
      <c r="M3" s="6" t="s">
        <v>2</v>
      </c>
      <c r="N3" s="6" t="s">
        <v>3</v>
      </c>
      <c r="O3" s="32" t="s">
        <v>26</v>
      </c>
      <c r="P3" s="34"/>
      <c r="R3" s="44"/>
      <c r="S3" s="44"/>
    </row>
    <row r="4" spans="1:19" s="3" customFormat="1" ht="30" customHeight="1" x14ac:dyDescent="0.25">
      <c r="A4" s="7">
        <v>1</v>
      </c>
      <c r="B4" s="48" t="s">
        <v>31</v>
      </c>
      <c r="C4" s="60">
        <f>73865*1.15</f>
        <v>84944.75</v>
      </c>
      <c r="D4" s="60">
        <v>84944.75</v>
      </c>
      <c r="E4" s="60">
        <v>84944.75</v>
      </c>
      <c r="F4" s="60">
        <v>84944.75</v>
      </c>
      <c r="G4" s="60">
        <v>84944.75</v>
      </c>
      <c r="H4" s="60">
        <v>84944.75</v>
      </c>
      <c r="I4" s="60">
        <f>+G4*1.15</f>
        <v>97686.462499999994</v>
      </c>
      <c r="J4" s="60">
        <v>97686.462499999994</v>
      </c>
      <c r="K4" s="60">
        <v>97686.462499999994</v>
      </c>
      <c r="L4" s="60">
        <v>97686.462499999994</v>
      </c>
      <c r="M4" s="60">
        <v>97686.462499999994</v>
      </c>
      <c r="N4" s="60">
        <v>97686.462499999994</v>
      </c>
      <c r="O4" s="56">
        <f>SUM(C4:N4)</f>
        <v>1095787.2750000001</v>
      </c>
      <c r="P4" s="45">
        <f t="shared" ref="P4:P13" si="0">O4/$O$24</f>
        <v>0.32546557911999446</v>
      </c>
      <c r="R4" s="44"/>
      <c r="S4" s="44"/>
    </row>
    <row r="5" spans="1:19" s="3" customFormat="1" ht="30" customHeight="1" x14ac:dyDescent="0.25">
      <c r="A5" s="7">
        <v>2</v>
      </c>
      <c r="B5" s="48" t="s">
        <v>32</v>
      </c>
      <c r="C5" s="60">
        <v>13000</v>
      </c>
      <c r="D5" s="60">
        <v>13000</v>
      </c>
      <c r="E5" s="60">
        <v>13000</v>
      </c>
      <c r="F5" s="60">
        <v>13000</v>
      </c>
      <c r="G5" s="60">
        <v>13000</v>
      </c>
      <c r="H5" s="60">
        <v>13000</v>
      </c>
      <c r="I5" s="60">
        <v>13000</v>
      </c>
      <c r="J5" s="60">
        <v>13000</v>
      </c>
      <c r="K5" s="60">
        <v>13000</v>
      </c>
      <c r="L5" s="60">
        <v>13000</v>
      </c>
      <c r="M5" s="60">
        <v>13000</v>
      </c>
      <c r="N5" s="60">
        <v>13000</v>
      </c>
      <c r="O5" s="56">
        <f t="shared" ref="O5:O23" si="1">SUM(C5:N5)</f>
        <v>156000</v>
      </c>
      <c r="P5" s="45">
        <f t="shared" si="0"/>
        <v>4.63343857891753E-2</v>
      </c>
      <c r="R5" s="44"/>
      <c r="S5" s="44"/>
    </row>
    <row r="6" spans="1:19" s="3" customFormat="1" ht="30" customHeight="1" x14ac:dyDescent="0.25">
      <c r="A6" s="7">
        <v>3</v>
      </c>
      <c r="B6" s="48" t="s">
        <v>15</v>
      </c>
      <c r="C6" s="60">
        <v>8000</v>
      </c>
      <c r="D6" s="60">
        <v>8000</v>
      </c>
      <c r="E6" s="60">
        <v>8000</v>
      </c>
      <c r="F6" s="60">
        <v>8000</v>
      </c>
      <c r="G6" s="60">
        <v>8000</v>
      </c>
      <c r="H6" s="60">
        <v>8000</v>
      </c>
      <c r="I6" s="60">
        <v>8000</v>
      </c>
      <c r="J6" s="60">
        <v>8000</v>
      </c>
      <c r="K6" s="60">
        <v>8000</v>
      </c>
      <c r="L6" s="60">
        <v>8000</v>
      </c>
      <c r="M6" s="60">
        <v>8000</v>
      </c>
      <c r="N6" s="60">
        <v>8000</v>
      </c>
      <c r="O6" s="56">
        <f t="shared" si="1"/>
        <v>96000</v>
      </c>
      <c r="P6" s="45">
        <f t="shared" si="0"/>
        <v>2.851346817795403E-2</v>
      </c>
      <c r="R6" s="44"/>
      <c r="S6" s="44"/>
    </row>
    <row r="7" spans="1:19" s="3" customFormat="1" ht="30" customHeight="1" x14ac:dyDescent="0.25">
      <c r="A7" s="7">
        <v>4</v>
      </c>
      <c r="B7" s="48" t="s">
        <v>17</v>
      </c>
      <c r="C7" s="60"/>
      <c r="D7" s="60"/>
      <c r="E7" s="60"/>
      <c r="F7" s="60"/>
      <c r="G7" s="60"/>
      <c r="H7" s="60"/>
      <c r="I7" s="60">
        <v>18000</v>
      </c>
      <c r="J7" s="60"/>
      <c r="K7" s="60"/>
      <c r="L7" s="60"/>
      <c r="M7" s="60"/>
      <c r="N7" s="60"/>
      <c r="O7" s="56">
        <f t="shared" si="1"/>
        <v>18000</v>
      </c>
      <c r="P7" s="45">
        <f t="shared" si="0"/>
        <v>5.3462752833663809E-3</v>
      </c>
      <c r="R7" s="44"/>
      <c r="S7" s="44"/>
    </row>
    <row r="8" spans="1:19" s="3" customFormat="1" ht="30" customHeight="1" x14ac:dyDescent="0.25">
      <c r="A8" s="7">
        <v>5</v>
      </c>
      <c r="B8" s="48" t="s">
        <v>18</v>
      </c>
      <c r="C8" s="60">
        <v>6500</v>
      </c>
      <c r="D8" s="60">
        <v>6500</v>
      </c>
      <c r="E8" s="60">
        <v>6500</v>
      </c>
      <c r="F8" s="60">
        <v>6500</v>
      </c>
      <c r="G8" s="60">
        <v>6500</v>
      </c>
      <c r="H8" s="60">
        <v>6500</v>
      </c>
      <c r="I8" s="60">
        <v>6500</v>
      </c>
      <c r="J8" s="60">
        <v>6500</v>
      </c>
      <c r="K8" s="60">
        <v>6500</v>
      </c>
      <c r="L8" s="60">
        <v>6500</v>
      </c>
      <c r="M8" s="60">
        <v>6500</v>
      </c>
      <c r="N8" s="60">
        <v>6500</v>
      </c>
      <c r="O8" s="56">
        <f t="shared" si="1"/>
        <v>78000</v>
      </c>
      <c r="P8" s="45">
        <f t="shared" si="0"/>
        <v>2.316719289458765E-2</v>
      </c>
      <c r="R8" s="44"/>
      <c r="S8" s="44"/>
    </row>
    <row r="9" spans="1:19" s="3" customFormat="1" ht="30" customHeight="1" x14ac:dyDescent="0.25">
      <c r="A9" s="7">
        <v>6</v>
      </c>
      <c r="B9" s="4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56">
        <f t="shared" si="1"/>
        <v>0</v>
      </c>
      <c r="P9" s="45">
        <f t="shared" si="0"/>
        <v>0</v>
      </c>
      <c r="R9" s="44"/>
      <c r="S9" s="44"/>
    </row>
    <row r="10" spans="1:19" s="3" customFormat="1" ht="30" customHeight="1" x14ac:dyDescent="0.25">
      <c r="A10" s="7">
        <v>7</v>
      </c>
      <c r="B10" s="48" t="s">
        <v>33</v>
      </c>
      <c r="C10" s="60">
        <v>2400</v>
      </c>
      <c r="D10" s="60">
        <v>2400</v>
      </c>
      <c r="E10" s="60">
        <v>2400</v>
      </c>
      <c r="F10" s="60">
        <v>2400</v>
      </c>
      <c r="G10" s="60">
        <v>2400</v>
      </c>
      <c r="H10" s="60">
        <v>2400</v>
      </c>
      <c r="I10" s="60">
        <v>2400</v>
      </c>
      <c r="J10" s="60">
        <v>2400</v>
      </c>
      <c r="K10" s="60">
        <v>2400</v>
      </c>
      <c r="L10" s="60">
        <v>2400</v>
      </c>
      <c r="M10" s="60">
        <v>2400</v>
      </c>
      <c r="N10" s="60">
        <v>2400</v>
      </c>
      <c r="O10" s="56">
        <f t="shared" si="1"/>
        <v>28800</v>
      </c>
      <c r="P10" s="45">
        <f t="shared" si="0"/>
        <v>8.5540404533862094E-3</v>
      </c>
      <c r="R10" s="44"/>
      <c r="S10" s="44"/>
    </row>
    <row r="11" spans="1:19" s="3" customFormat="1" ht="30" customHeight="1" x14ac:dyDescent="0.25">
      <c r="A11" s="7">
        <v>8</v>
      </c>
      <c r="B11" s="48" t="s">
        <v>42</v>
      </c>
      <c r="C11" s="60">
        <f>(7166+2000)*1.15/2</f>
        <v>5270.45</v>
      </c>
      <c r="D11" s="60">
        <v>5270.45</v>
      </c>
      <c r="E11" s="60">
        <v>5270.45</v>
      </c>
      <c r="F11" s="60">
        <v>5270.45</v>
      </c>
      <c r="G11" s="60">
        <v>5270.45</v>
      </c>
      <c r="H11" s="60">
        <v>5270.45</v>
      </c>
      <c r="I11" s="60">
        <f>+H11*1.15</f>
        <v>6061.017499999999</v>
      </c>
      <c r="J11" s="60">
        <v>6061.017499999999</v>
      </c>
      <c r="K11" s="60">
        <v>6061.017499999999</v>
      </c>
      <c r="L11" s="60">
        <v>6061.017499999999</v>
      </c>
      <c r="M11" s="60">
        <v>6061.017499999999</v>
      </c>
      <c r="N11" s="60">
        <v>6061.017499999999</v>
      </c>
      <c r="O11" s="56">
        <f t="shared" si="1"/>
        <v>67988.805000000008</v>
      </c>
      <c r="P11" s="45">
        <f t="shared" si="0"/>
        <v>2.0193714873173146E-2</v>
      </c>
      <c r="R11" s="44"/>
      <c r="S11" s="44"/>
    </row>
    <row r="12" spans="1:19" s="3" customFormat="1" ht="30" customHeight="1" x14ac:dyDescent="0.25">
      <c r="A12" s="7">
        <v>9</v>
      </c>
      <c r="B12" s="48" t="s">
        <v>41</v>
      </c>
      <c r="C12" s="60">
        <v>5270.45</v>
      </c>
      <c r="D12" s="60">
        <v>5270.45</v>
      </c>
      <c r="E12" s="60">
        <v>5270.45</v>
      </c>
      <c r="F12" s="60">
        <v>5270.45</v>
      </c>
      <c r="G12" s="60">
        <v>5270.45</v>
      </c>
      <c r="H12" s="60">
        <v>5270.45</v>
      </c>
      <c r="I12" s="60">
        <v>6061.017499999999</v>
      </c>
      <c r="J12" s="60">
        <v>6061.017499999999</v>
      </c>
      <c r="K12" s="60">
        <v>6061.017499999999</v>
      </c>
      <c r="L12" s="60">
        <v>6061.017499999999</v>
      </c>
      <c r="M12" s="60">
        <v>6061.017499999999</v>
      </c>
      <c r="N12" s="60">
        <v>6061.017499999999</v>
      </c>
      <c r="O12" s="56">
        <f t="shared" si="1"/>
        <v>67988.805000000008</v>
      </c>
      <c r="P12" s="45">
        <f t="shared" si="0"/>
        <v>2.0193714873173146E-2</v>
      </c>
      <c r="R12" s="44"/>
      <c r="S12" s="44"/>
    </row>
    <row r="13" spans="1:19" s="3" customFormat="1" ht="30" customHeight="1" x14ac:dyDescent="0.25">
      <c r="A13" s="7">
        <v>10</v>
      </c>
      <c r="B13" s="48" t="s">
        <v>43</v>
      </c>
      <c r="C13" s="60">
        <v>5270.45</v>
      </c>
      <c r="D13" s="60">
        <v>5270.45</v>
      </c>
      <c r="E13" s="60">
        <v>5270.45</v>
      </c>
      <c r="F13" s="60">
        <v>5270.45</v>
      </c>
      <c r="G13" s="60">
        <v>5270.45</v>
      </c>
      <c r="H13" s="60">
        <v>5270.45</v>
      </c>
      <c r="I13" s="60">
        <v>6061.017499999999</v>
      </c>
      <c r="J13" s="60">
        <v>6061.017499999999</v>
      </c>
      <c r="K13" s="60">
        <v>6061.017499999999</v>
      </c>
      <c r="L13" s="60">
        <v>6061.017499999999</v>
      </c>
      <c r="M13" s="60">
        <v>6061.017499999999</v>
      </c>
      <c r="N13" s="60">
        <v>6061.017499999999</v>
      </c>
      <c r="O13" s="56">
        <f t="shared" si="1"/>
        <v>67988.805000000008</v>
      </c>
      <c r="P13" s="45">
        <f t="shared" si="0"/>
        <v>2.0193714873173146E-2</v>
      </c>
      <c r="R13" s="44"/>
      <c r="S13" s="44"/>
    </row>
    <row r="14" spans="1:19" s="3" customFormat="1" ht="30" customHeight="1" x14ac:dyDescent="0.25">
      <c r="A14" s="7">
        <v>11</v>
      </c>
      <c r="B14" s="48" t="s">
        <v>20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56">
        <f t="shared" si="1"/>
        <v>0</v>
      </c>
      <c r="P14" s="45">
        <f t="shared" ref="P14:P23" si="2">O14/$O$24</f>
        <v>0</v>
      </c>
      <c r="R14" s="44"/>
      <c r="S14" s="44"/>
    </row>
    <row r="15" spans="1:19" s="3" customFormat="1" ht="30" customHeight="1" x14ac:dyDescent="0.25">
      <c r="A15" s="7">
        <v>12</v>
      </c>
      <c r="B15" s="48" t="s">
        <v>21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f>92332.8*1.3</f>
        <v>120032.64000000001</v>
      </c>
      <c r="N15" s="60">
        <v>0</v>
      </c>
      <c r="O15" s="56">
        <f t="shared" si="1"/>
        <v>120032.64000000001</v>
      </c>
      <c r="P15" s="45">
        <f t="shared" si="2"/>
        <v>3.5651529801623047E-2</v>
      </c>
      <c r="R15" s="44"/>
      <c r="S15" s="44"/>
    </row>
    <row r="16" spans="1:19" s="3" customFormat="1" ht="30" customHeight="1" x14ac:dyDescent="0.25">
      <c r="A16" s="7">
        <v>13</v>
      </c>
      <c r="B16" s="48" t="s">
        <v>22</v>
      </c>
      <c r="C16" s="60">
        <f>+D16</f>
        <v>35979.242000000006</v>
      </c>
      <c r="D16" s="60">
        <v>35979.242000000006</v>
      </c>
      <c r="E16" s="60">
        <v>35979.242000000006</v>
      </c>
      <c r="F16" s="60">
        <v>35979.242000000006</v>
      </c>
      <c r="G16" s="60">
        <v>35979.242000000006</v>
      </c>
      <c r="H16" s="60">
        <v>35979.242000000006</v>
      </c>
      <c r="I16" s="60">
        <v>35979.242000000006</v>
      </c>
      <c r="J16" s="60">
        <v>35979.242000000006</v>
      </c>
      <c r="K16" s="60">
        <v>35979.242000000006</v>
      </c>
      <c r="L16" s="60">
        <v>35979.242000000006</v>
      </c>
      <c r="M16" s="60">
        <v>35979.242000000006</v>
      </c>
      <c r="N16" s="60">
        <v>35979.242000000006</v>
      </c>
      <c r="O16" s="56">
        <f t="shared" si="1"/>
        <v>431750.90400000016</v>
      </c>
      <c r="P16" s="45">
        <f t="shared" si="2"/>
        <v>0.12823662147923845</v>
      </c>
      <c r="R16" s="44"/>
      <c r="S16" s="44"/>
    </row>
    <row r="17" spans="1:19" s="3" customFormat="1" ht="30" customHeight="1" x14ac:dyDescent="0.25">
      <c r="A17" s="7">
        <v>14</v>
      </c>
      <c r="B17" s="48" t="s">
        <v>16</v>
      </c>
      <c r="C17" s="60">
        <v>4000</v>
      </c>
      <c r="D17" s="60">
        <v>4000</v>
      </c>
      <c r="E17" s="60">
        <v>4000</v>
      </c>
      <c r="F17" s="60">
        <v>4000</v>
      </c>
      <c r="G17" s="60">
        <v>4000</v>
      </c>
      <c r="H17" s="60">
        <v>4000</v>
      </c>
      <c r="I17" s="60">
        <v>4000</v>
      </c>
      <c r="J17" s="60">
        <v>4000</v>
      </c>
      <c r="K17" s="60">
        <v>4000</v>
      </c>
      <c r="L17" s="60">
        <v>4000</v>
      </c>
      <c r="M17" s="60">
        <v>4000</v>
      </c>
      <c r="N17" s="60">
        <v>4000</v>
      </c>
      <c r="O17" s="56">
        <f t="shared" si="1"/>
        <v>48000</v>
      </c>
      <c r="P17" s="45">
        <f t="shared" si="2"/>
        <v>1.4256734088977015E-2</v>
      </c>
      <c r="R17" s="44"/>
      <c r="S17" s="44"/>
    </row>
    <row r="18" spans="1:19" s="3" customFormat="1" ht="30" customHeight="1" x14ac:dyDescent="0.25">
      <c r="A18" s="7">
        <v>15</v>
      </c>
      <c r="B18" s="48" t="s">
        <v>36</v>
      </c>
      <c r="C18" s="60">
        <v>22779.774999999998</v>
      </c>
      <c r="D18" s="60">
        <v>22779.774999999998</v>
      </c>
      <c r="E18" s="60">
        <v>22779.774999999998</v>
      </c>
      <c r="F18" s="60">
        <v>22779.774999999998</v>
      </c>
      <c r="G18" s="60">
        <v>22779.774999999998</v>
      </c>
      <c r="H18" s="60">
        <v>22779.774999999998</v>
      </c>
      <c r="I18" s="60">
        <f>+H18*1.15</f>
        <v>26196.741249999995</v>
      </c>
      <c r="J18" s="60">
        <v>26196.741249999995</v>
      </c>
      <c r="K18" s="60">
        <v>26196.741249999995</v>
      </c>
      <c r="L18" s="60">
        <v>26196.741249999995</v>
      </c>
      <c r="M18" s="60">
        <v>26196.741249999995</v>
      </c>
      <c r="N18" s="60">
        <v>26196.741249999995</v>
      </c>
      <c r="O18" s="56">
        <f t="shared" si="1"/>
        <v>293859.09749999997</v>
      </c>
      <c r="P18" s="45">
        <f t="shared" si="2"/>
        <v>8.7280646097588968E-2</v>
      </c>
      <c r="R18" s="44"/>
      <c r="S18" s="44"/>
    </row>
    <row r="19" spans="1:19" s="3" customFormat="1" ht="30" customHeight="1" x14ac:dyDescent="0.25">
      <c r="A19" s="7">
        <v>16</v>
      </c>
      <c r="B19" s="48" t="s">
        <v>37</v>
      </c>
      <c r="C19" s="60">
        <v>11950.478000000001</v>
      </c>
      <c r="D19" s="60">
        <v>11950.478000000001</v>
      </c>
      <c r="E19" s="60">
        <v>11950.478000000001</v>
      </c>
      <c r="F19" s="60">
        <v>11950.478000000001</v>
      </c>
      <c r="G19" s="60">
        <v>11950.478000000001</v>
      </c>
      <c r="H19" s="60">
        <v>11950.478000000001</v>
      </c>
      <c r="I19" s="60">
        <f>+H19*1.15</f>
        <v>13743.0497</v>
      </c>
      <c r="J19" s="60">
        <v>13743.0497</v>
      </c>
      <c r="K19" s="60">
        <v>13743.0497</v>
      </c>
      <c r="L19" s="60">
        <v>13743.0497</v>
      </c>
      <c r="M19" s="60">
        <v>13743.0497</v>
      </c>
      <c r="N19" s="60">
        <v>13743.0497</v>
      </c>
      <c r="O19" s="56">
        <f t="shared" si="1"/>
        <v>154161.16620000001</v>
      </c>
      <c r="P19" s="45">
        <f t="shared" si="2"/>
        <v>4.5788224028333158E-2</v>
      </c>
      <c r="R19" s="44"/>
      <c r="S19" s="44"/>
    </row>
    <row r="20" spans="1:19" s="3" customFormat="1" ht="30" customHeight="1" x14ac:dyDescent="0.25">
      <c r="A20" s="7">
        <v>17</v>
      </c>
      <c r="B20" s="48" t="s">
        <v>34</v>
      </c>
      <c r="C20" s="60">
        <v>10513.1</v>
      </c>
      <c r="D20" s="60">
        <v>10513.1</v>
      </c>
      <c r="E20" s="60">
        <v>10513.1</v>
      </c>
      <c r="F20" s="60">
        <v>10513.1</v>
      </c>
      <c r="G20" s="60">
        <v>10513.1</v>
      </c>
      <c r="H20" s="60">
        <v>10513.1</v>
      </c>
      <c r="I20" s="60">
        <v>10513.1</v>
      </c>
      <c r="J20" s="60">
        <v>10513.1</v>
      </c>
      <c r="K20" s="60">
        <v>10513.1</v>
      </c>
      <c r="L20" s="60">
        <v>10513.1</v>
      </c>
      <c r="M20" s="60">
        <v>10513.1</v>
      </c>
      <c r="N20" s="60">
        <v>10513.1</v>
      </c>
      <c r="O20" s="56">
        <f t="shared" si="1"/>
        <v>126157.20000000003</v>
      </c>
      <c r="P20" s="45">
        <f t="shared" si="2"/>
        <v>3.7470617787706072E-2</v>
      </c>
      <c r="R20" s="44"/>
      <c r="S20" s="44"/>
    </row>
    <row r="21" spans="1:19" s="3" customFormat="1" ht="30" customHeight="1" x14ac:dyDescent="0.25">
      <c r="A21" s="7">
        <v>18</v>
      </c>
      <c r="B21" s="48" t="s">
        <v>38</v>
      </c>
      <c r="C21" s="60">
        <v>34845</v>
      </c>
      <c r="D21" s="60">
        <v>34845</v>
      </c>
      <c r="E21" s="60">
        <v>34845</v>
      </c>
      <c r="F21" s="60">
        <v>34845</v>
      </c>
      <c r="G21" s="60">
        <v>34845</v>
      </c>
      <c r="H21" s="60">
        <v>34845</v>
      </c>
      <c r="I21" s="60">
        <f>+H21*1.15</f>
        <v>40071.75</v>
      </c>
      <c r="J21" s="60">
        <v>40071.75</v>
      </c>
      <c r="K21" s="60">
        <v>40071.75</v>
      </c>
      <c r="L21" s="60">
        <v>40071.75</v>
      </c>
      <c r="M21" s="60">
        <v>40071.75</v>
      </c>
      <c r="N21" s="60">
        <v>40071.75</v>
      </c>
      <c r="O21" s="56">
        <f t="shared" si="1"/>
        <v>449500.5</v>
      </c>
      <c r="P21" s="45">
        <f t="shared" si="2"/>
        <v>0.13350852294504612</v>
      </c>
      <c r="R21" s="44"/>
      <c r="S21" s="44"/>
    </row>
    <row r="22" spans="1:19" s="3" customFormat="1" ht="30" customHeight="1" x14ac:dyDescent="0.25">
      <c r="A22" s="7">
        <v>19</v>
      </c>
      <c r="B22" s="48" t="s">
        <v>35</v>
      </c>
      <c r="C22" s="60">
        <v>5567.9000000000005</v>
      </c>
      <c r="D22" s="60">
        <v>5567.9000000000005</v>
      </c>
      <c r="E22" s="60">
        <v>5567.9000000000005</v>
      </c>
      <c r="F22" s="60">
        <v>5567.9000000000005</v>
      </c>
      <c r="G22" s="60">
        <v>5567.9000000000005</v>
      </c>
      <c r="H22" s="60">
        <v>5567.9000000000005</v>
      </c>
      <c r="I22" s="60">
        <v>5567.9000000000005</v>
      </c>
      <c r="J22" s="60">
        <v>5567.9000000000005</v>
      </c>
      <c r="K22" s="60">
        <v>5567.9000000000005</v>
      </c>
      <c r="L22" s="60">
        <v>5567.9000000000005</v>
      </c>
      <c r="M22" s="60">
        <v>5567.9000000000005</v>
      </c>
      <c r="N22" s="60">
        <v>5567.9000000000005</v>
      </c>
      <c r="O22" s="56">
        <f t="shared" si="1"/>
        <v>66814.8</v>
      </c>
      <c r="P22" s="45">
        <f t="shared" si="2"/>
        <v>1.9845017433503781E-2</v>
      </c>
      <c r="R22" s="44"/>
      <c r="S22" s="44"/>
    </row>
    <row r="23" spans="1:19" s="3" customFormat="1" ht="30" customHeight="1" x14ac:dyDescent="0.25">
      <c r="A23" s="7">
        <v>20</v>
      </c>
      <c r="B23" s="49" t="s">
        <v>30</v>
      </c>
      <c r="C23" s="60"/>
      <c r="D23" s="60"/>
      <c r="E23" s="60"/>
      <c r="F23" s="60"/>
      <c r="G23" s="60"/>
      <c r="H23" s="60"/>
      <c r="I23" s="60"/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56">
        <f t="shared" si="1"/>
        <v>0</v>
      </c>
      <c r="P23" s="45">
        <f t="shared" si="2"/>
        <v>0</v>
      </c>
      <c r="R23" s="44"/>
      <c r="S23" s="44"/>
    </row>
    <row r="24" spans="1:19" s="17" customFormat="1" ht="30" customHeight="1" thickBot="1" x14ac:dyDescent="0.3">
      <c r="A24" s="226" t="s">
        <v>27</v>
      </c>
      <c r="B24" s="227"/>
      <c r="C24" s="57">
        <f>SUM(C4:C23)</f>
        <v>256291.595</v>
      </c>
      <c r="D24" s="57">
        <f t="shared" ref="D24:N24" si="3">SUM(D4:D23)</f>
        <v>256291.595</v>
      </c>
      <c r="E24" s="57">
        <f t="shared" si="3"/>
        <v>256291.595</v>
      </c>
      <c r="F24" s="57">
        <f t="shared" si="3"/>
        <v>256291.595</v>
      </c>
      <c r="G24" s="57">
        <f t="shared" si="3"/>
        <v>256291.595</v>
      </c>
      <c r="H24" s="57">
        <f t="shared" si="3"/>
        <v>256291.595</v>
      </c>
      <c r="I24" s="57">
        <f t="shared" si="3"/>
        <v>299841.29794999998</v>
      </c>
      <c r="J24" s="57">
        <f t="shared" si="3"/>
        <v>281841.29794999998</v>
      </c>
      <c r="K24" s="57">
        <f t="shared" si="3"/>
        <v>281841.29794999998</v>
      </c>
      <c r="L24" s="57">
        <f t="shared" si="3"/>
        <v>281841.29794999998</v>
      </c>
      <c r="M24" s="57">
        <f t="shared" si="3"/>
        <v>401873.93794999999</v>
      </c>
      <c r="N24" s="57">
        <f t="shared" si="3"/>
        <v>281841.29794999998</v>
      </c>
      <c r="O24" s="58">
        <f>SUM(C24:N24)</f>
        <v>3366829.9977000002</v>
      </c>
      <c r="P24" s="40">
        <f>SUM(P4:P21)</f>
        <v>0.98015498256649625</v>
      </c>
      <c r="R24" s="16"/>
      <c r="S24" s="16"/>
    </row>
    <row r="25" spans="1:19" s="17" customFormat="1" ht="30" customHeight="1" x14ac:dyDescent="0.25">
      <c r="A25" s="21"/>
      <c r="B25" s="5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>
        <f>+O24/105/12</f>
        <v>2672.0872997619049</v>
      </c>
      <c r="P25" s="33"/>
      <c r="R25" s="16"/>
      <c r="S25" s="16"/>
    </row>
    <row r="26" spans="1:19" s="17" customFormat="1" ht="30" customHeight="1" thickBot="1" x14ac:dyDescent="0.3">
      <c r="A26" s="21"/>
      <c r="B26" s="5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1"/>
      <c r="P26" s="33"/>
      <c r="R26" s="16"/>
      <c r="S26" s="16"/>
    </row>
    <row r="27" spans="1:19" s="13" customFormat="1" ht="30" customHeight="1" x14ac:dyDescent="0.25">
      <c r="A27" s="228" t="s">
        <v>212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30"/>
      <c r="P27" s="34"/>
      <c r="R27" s="41"/>
      <c r="S27" s="41"/>
    </row>
    <row r="28" spans="1:19" s="13" customFormat="1" ht="30" customHeight="1" x14ac:dyDescent="0.25">
      <c r="A28" s="6"/>
      <c r="B28" s="47"/>
      <c r="C28" s="19" t="s">
        <v>4</v>
      </c>
      <c r="D28" s="19" t="s">
        <v>5</v>
      </c>
      <c r="E28" s="19" t="s">
        <v>6</v>
      </c>
      <c r="F28" s="19" t="s">
        <v>7</v>
      </c>
      <c r="G28" s="19" t="s">
        <v>8</v>
      </c>
      <c r="H28" s="19" t="s">
        <v>9</v>
      </c>
      <c r="I28" s="19" t="s">
        <v>10</v>
      </c>
      <c r="J28" s="19" t="s">
        <v>11</v>
      </c>
      <c r="K28" s="19" t="s">
        <v>12</v>
      </c>
      <c r="L28" s="19" t="s">
        <v>1</v>
      </c>
      <c r="M28" s="19" t="s">
        <v>2</v>
      </c>
      <c r="N28" s="19" t="s">
        <v>3</v>
      </c>
      <c r="O28" s="236" t="s">
        <v>26</v>
      </c>
      <c r="P28" s="34"/>
      <c r="R28" s="41"/>
      <c r="S28" s="41"/>
    </row>
    <row r="29" spans="1:19" s="13" customFormat="1" ht="30" customHeight="1" x14ac:dyDescent="0.25">
      <c r="A29" s="7">
        <v>1</v>
      </c>
      <c r="B29" s="48" t="s">
        <v>31</v>
      </c>
      <c r="C29" s="59">
        <f>'ejecutado 18-19'!C2</f>
        <v>0</v>
      </c>
      <c r="D29" s="59">
        <f>'ejecutado 18-19'!D2</f>
        <v>0</v>
      </c>
      <c r="E29" s="59">
        <f>'ejecutado 18-19'!E2</f>
        <v>0</v>
      </c>
      <c r="F29" s="59">
        <f>'ejecutado 18-19'!F2</f>
        <v>0</v>
      </c>
      <c r="G29" s="59">
        <f>'ejecutado 18-19'!G2</f>
        <v>0</v>
      </c>
      <c r="H29" s="59">
        <f>'ejecutado 18-19'!H2</f>
        <v>0</v>
      </c>
      <c r="I29" s="59">
        <f>'ejecutado 18-19'!I2</f>
        <v>0</v>
      </c>
      <c r="J29" s="59">
        <f>'ejecutado 18-19'!J2</f>
        <v>0</v>
      </c>
      <c r="K29" s="59">
        <f>'ejecutado 18-19'!K2</f>
        <v>0</v>
      </c>
      <c r="L29" s="59">
        <f>'ejecutado 18-19'!L2</f>
        <v>0</v>
      </c>
      <c r="M29" s="59">
        <f>'ejecutado 18-19'!M2</f>
        <v>0</v>
      </c>
      <c r="N29" s="59">
        <f>'ejecutado 18-19'!N2</f>
        <v>0</v>
      </c>
      <c r="O29" s="237"/>
      <c r="P29" s="34"/>
      <c r="R29" s="41"/>
      <c r="S29" s="41"/>
    </row>
    <row r="30" spans="1:19" s="13" customFormat="1" ht="30" customHeight="1" x14ac:dyDescent="0.25">
      <c r="A30" s="7">
        <v>2</v>
      </c>
      <c r="B30" s="48" t="s">
        <v>32</v>
      </c>
      <c r="C30" s="59">
        <f>'ejecutado 18-19'!C3</f>
        <v>0</v>
      </c>
      <c r="D30" s="59">
        <f>'ejecutado 18-19'!D3</f>
        <v>0</v>
      </c>
      <c r="E30" s="59">
        <f>'ejecutado 18-19'!E3</f>
        <v>0</v>
      </c>
      <c r="F30" s="59">
        <f>'ejecutado 18-19'!F3</f>
        <v>0</v>
      </c>
      <c r="G30" s="59">
        <f>'ejecutado 18-19'!G3</f>
        <v>0</v>
      </c>
      <c r="H30" s="59">
        <f>'ejecutado 18-19'!H3</f>
        <v>0</v>
      </c>
      <c r="I30" s="59">
        <f>'ejecutado 18-19'!I3</f>
        <v>0</v>
      </c>
      <c r="J30" s="59">
        <f>'ejecutado 18-19'!J3</f>
        <v>0</v>
      </c>
      <c r="K30" s="59">
        <f>'ejecutado 18-19'!K3</f>
        <v>0</v>
      </c>
      <c r="L30" s="59">
        <f>'ejecutado 18-19'!L3</f>
        <v>0</v>
      </c>
      <c r="M30" s="59">
        <f>'ejecutado 18-19'!M3</f>
        <v>0</v>
      </c>
      <c r="N30" s="59">
        <f>'ejecutado 18-19'!N3</f>
        <v>0</v>
      </c>
      <c r="O30" s="237"/>
      <c r="P30" s="34"/>
      <c r="R30" s="41"/>
      <c r="S30" s="41"/>
    </row>
    <row r="31" spans="1:19" s="13" customFormat="1" ht="30" customHeight="1" x14ac:dyDescent="0.25">
      <c r="A31" s="7">
        <v>3</v>
      </c>
      <c r="B31" s="48" t="s">
        <v>15</v>
      </c>
      <c r="C31" s="59">
        <f>'ejecutado 18-19'!C7</f>
        <v>0</v>
      </c>
      <c r="D31" s="59">
        <f>'ejecutado 18-19'!D7</f>
        <v>0</v>
      </c>
      <c r="E31" s="59">
        <f>'ejecutado 18-19'!E7</f>
        <v>0</v>
      </c>
      <c r="F31" s="59">
        <f>'ejecutado 18-19'!F7</f>
        <v>0</v>
      </c>
      <c r="G31" s="59">
        <f>'ejecutado 18-19'!G7</f>
        <v>0</v>
      </c>
      <c r="H31" s="59">
        <f>'ejecutado 18-19'!H7</f>
        <v>0</v>
      </c>
      <c r="I31" s="59">
        <f>'ejecutado 18-19'!I7</f>
        <v>0</v>
      </c>
      <c r="J31" s="59">
        <f>'ejecutado 18-19'!J7</f>
        <v>0</v>
      </c>
      <c r="K31" s="59">
        <f>'ejecutado 18-19'!K7</f>
        <v>0</v>
      </c>
      <c r="L31" s="59">
        <f>'ejecutado 18-19'!L7</f>
        <v>0</v>
      </c>
      <c r="M31" s="59">
        <f>'ejecutado 18-19'!M7</f>
        <v>0</v>
      </c>
      <c r="N31" s="59">
        <f>'ejecutado 18-19'!N7</f>
        <v>0</v>
      </c>
      <c r="O31" s="237"/>
      <c r="P31" s="34"/>
      <c r="R31" s="41"/>
      <c r="S31" s="41"/>
    </row>
    <row r="32" spans="1:19" s="13" customFormat="1" ht="30" customHeight="1" x14ac:dyDescent="0.25">
      <c r="A32" s="7">
        <v>4</v>
      </c>
      <c r="B32" s="48" t="s">
        <v>17</v>
      </c>
      <c r="C32" s="59">
        <f>'ejecutado 18-19'!C12</f>
        <v>0</v>
      </c>
      <c r="D32" s="59">
        <f>'ejecutado 18-19'!D12</f>
        <v>0</v>
      </c>
      <c r="E32" s="59">
        <f>'ejecutado 18-19'!E12</f>
        <v>0</v>
      </c>
      <c r="F32" s="59">
        <f>'ejecutado 18-19'!F12</f>
        <v>0</v>
      </c>
      <c r="G32" s="59">
        <f>'ejecutado 18-19'!G12</f>
        <v>0</v>
      </c>
      <c r="H32" s="59">
        <f>'ejecutado 18-19'!H12</f>
        <v>0</v>
      </c>
      <c r="I32" s="59">
        <f>'ejecutado 18-19'!I12</f>
        <v>0</v>
      </c>
      <c r="J32" s="59">
        <f>'ejecutado 18-19'!J12</f>
        <v>0</v>
      </c>
      <c r="K32" s="59">
        <f>'ejecutado 18-19'!K12</f>
        <v>0</v>
      </c>
      <c r="L32" s="59">
        <f>'ejecutado 18-19'!L12</f>
        <v>0</v>
      </c>
      <c r="M32" s="59">
        <f>'ejecutado 18-19'!M12</f>
        <v>0</v>
      </c>
      <c r="N32" s="59">
        <f>'ejecutado 18-19'!N12</f>
        <v>0</v>
      </c>
      <c r="O32" s="237"/>
      <c r="P32" s="34"/>
      <c r="R32" s="41"/>
      <c r="S32" s="41"/>
    </row>
    <row r="33" spans="1:19" s="13" customFormat="1" ht="30" customHeight="1" x14ac:dyDescent="0.25">
      <c r="A33" s="7">
        <v>5</v>
      </c>
      <c r="B33" s="48" t="s">
        <v>18</v>
      </c>
      <c r="C33" s="59">
        <f>'ejecutado 18-19'!C72</f>
        <v>0</v>
      </c>
      <c r="D33" s="59">
        <f>'ejecutado 18-19'!D72</f>
        <v>0</v>
      </c>
      <c r="E33" s="59">
        <f>'ejecutado 18-19'!E72</f>
        <v>0</v>
      </c>
      <c r="F33" s="59">
        <f>'ejecutado 18-19'!F72</f>
        <v>0</v>
      </c>
      <c r="G33" s="59">
        <f>'ejecutado 18-19'!G72</f>
        <v>0</v>
      </c>
      <c r="H33" s="59">
        <f>'ejecutado 18-19'!H72</f>
        <v>0</v>
      </c>
      <c r="I33" s="59">
        <f>'ejecutado 18-19'!I72</f>
        <v>0</v>
      </c>
      <c r="J33" s="59">
        <f>'ejecutado 18-19'!J72</f>
        <v>0</v>
      </c>
      <c r="K33" s="59">
        <f>'ejecutado 18-19'!K72</f>
        <v>0</v>
      </c>
      <c r="L33" s="59">
        <f>'ejecutado 18-19'!L72</f>
        <v>0</v>
      </c>
      <c r="M33" s="59">
        <f>'ejecutado 18-19'!M72</f>
        <v>0</v>
      </c>
      <c r="N33" s="59">
        <f>'ejecutado 18-19'!N72</f>
        <v>0</v>
      </c>
      <c r="O33" s="237"/>
      <c r="P33" s="34"/>
      <c r="R33" s="41"/>
      <c r="S33" s="41"/>
    </row>
    <row r="34" spans="1:19" s="13" customFormat="1" ht="30" customHeight="1" x14ac:dyDescent="0.25">
      <c r="A34" s="7">
        <v>6</v>
      </c>
      <c r="B34" s="48" t="s">
        <v>13</v>
      </c>
      <c r="C34" s="59">
        <f>'ejecutado 18-19'!C16</f>
        <v>0</v>
      </c>
      <c r="D34" s="59">
        <f>'ejecutado 18-19'!D16</f>
        <v>0</v>
      </c>
      <c r="E34" s="59">
        <f>'ejecutado 18-19'!E16</f>
        <v>0</v>
      </c>
      <c r="F34" s="59">
        <f>'ejecutado 18-19'!F16</f>
        <v>0</v>
      </c>
      <c r="G34" s="59">
        <f>'ejecutado 18-19'!G16</f>
        <v>0</v>
      </c>
      <c r="H34" s="59">
        <f>'ejecutado 18-19'!H16</f>
        <v>0</v>
      </c>
      <c r="I34" s="59">
        <f>'ejecutado 18-19'!I16</f>
        <v>0</v>
      </c>
      <c r="J34" s="59">
        <f>'ejecutado 18-19'!J16</f>
        <v>0</v>
      </c>
      <c r="K34" s="59">
        <f>'ejecutado 18-19'!K16</f>
        <v>0</v>
      </c>
      <c r="L34" s="59">
        <f>'ejecutado 18-19'!L16</f>
        <v>0</v>
      </c>
      <c r="M34" s="59">
        <f>'ejecutado 18-19'!M16</f>
        <v>0</v>
      </c>
      <c r="N34" s="59">
        <f>'ejecutado 18-19'!N16</f>
        <v>0</v>
      </c>
      <c r="O34" s="237"/>
      <c r="P34" s="34"/>
      <c r="R34" s="41"/>
      <c r="S34" s="41"/>
    </row>
    <row r="35" spans="1:19" s="13" customFormat="1" ht="30" customHeight="1" x14ac:dyDescent="0.25">
      <c r="A35" s="7">
        <v>7</v>
      </c>
      <c r="B35" s="48" t="s">
        <v>33</v>
      </c>
      <c r="C35" s="59">
        <f>'ejecutado 18-19'!C20</f>
        <v>0</v>
      </c>
      <c r="D35" s="59">
        <f>'ejecutado 18-19'!D20</f>
        <v>0</v>
      </c>
      <c r="E35" s="59">
        <f>'ejecutado 18-19'!E20</f>
        <v>0</v>
      </c>
      <c r="F35" s="59">
        <f>'ejecutado 18-19'!F20</f>
        <v>0</v>
      </c>
      <c r="G35" s="59">
        <f>'ejecutado 18-19'!G20</f>
        <v>0</v>
      </c>
      <c r="H35" s="59">
        <f>'ejecutado 18-19'!H20</f>
        <v>0</v>
      </c>
      <c r="I35" s="59">
        <f>'ejecutado 18-19'!I20</f>
        <v>0</v>
      </c>
      <c r="J35" s="59">
        <f>'ejecutado 18-19'!J20</f>
        <v>0</v>
      </c>
      <c r="K35" s="59">
        <f>'ejecutado 18-19'!K20</f>
        <v>0</v>
      </c>
      <c r="L35" s="59">
        <f>'ejecutado 18-19'!L20</f>
        <v>0</v>
      </c>
      <c r="M35" s="59">
        <f>'ejecutado 18-19'!M20</f>
        <v>0</v>
      </c>
      <c r="N35" s="59">
        <f>'ejecutado 18-19'!N20</f>
        <v>0</v>
      </c>
      <c r="O35" s="237"/>
      <c r="P35" s="34"/>
      <c r="R35" s="41"/>
      <c r="S35" s="41"/>
    </row>
    <row r="36" spans="1:19" s="13" customFormat="1" ht="30" customHeight="1" x14ac:dyDescent="0.25">
      <c r="A36" s="7">
        <v>8</v>
      </c>
      <c r="B36" s="48" t="s">
        <v>19</v>
      </c>
      <c r="C36" s="59">
        <f>'ejecutado 18-19'!C24</f>
        <v>0</v>
      </c>
      <c r="D36" s="59">
        <f>'ejecutado 18-19'!D24</f>
        <v>0</v>
      </c>
      <c r="E36" s="59">
        <f>'ejecutado 18-19'!E24</f>
        <v>0</v>
      </c>
      <c r="F36" s="59">
        <f>'ejecutado 18-19'!F24</f>
        <v>0</v>
      </c>
      <c r="G36" s="59">
        <f>'ejecutado 18-19'!G24</f>
        <v>0</v>
      </c>
      <c r="H36" s="59">
        <f>'ejecutado 18-19'!H24</f>
        <v>0</v>
      </c>
      <c r="I36" s="59">
        <f>'ejecutado 18-19'!I24</f>
        <v>0</v>
      </c>
      <c r="J36" s="59">
        <f>'ejecutado 18-19'!J24</f>
        <v>0</v>
      </c>
      <c r="K36" s="59">
        <f>'ejecutado 18-19'!K24</f>
        <v>0</v>
      </c>
      <c r="L36" s="59">
        <f>'ejecutado 18-19'!L24</f>
        <v>0</v>
      </c>
      <c r="M36" s="59">
        <f>'ejecutado 18-19'!M24</f>
        <v>0</v>
      </c>
      <c r="N36" s="59">
        <f>'ejecutado 18-19'!N24</f>
        <v>0</v>
      </c>
      <c r="O36" s="237"/>
      <c r="P36" s="34"/>
      <c r="R36" s="41"/>
      <c r="S36" s="41"/>
    </row>
    <row r="37" spans="1:19" s="13" customFormat="1" ht="30" customHeight="1" x14ac:dyDescent="0.25">
      <c r="A37" s="7">
        <v>9</v>
      </c>
      <c r="B37" s="48" t="s">
        <v>20</v>
      </c>
      <c r="C37" s="59">
        <f>'ejecutado 18-19'!C28</f>
        <v>0</v>
      </c>
      <c r="D37" s="59">
        <f>'ejecutado 18-19'!D28</f>
        <v>0</v>
      </c>
      <c r="E37" s="59">
        <f>'ejecutado 18-19'!E28</f>
        <v>0</v>
      </c>
      <c r="F37" s="59">
        <f>'ejecutado 18-19'!F28</f>
        <v>0</v>
      </c>
      <c r="G37" s="59">
        <f>'ejecutado 18-19'!G28</f>
        <v>0</v>
      </c>
      <c r="H37" s="59">
        <f>'ejecutado 18-19'!H28</f>
        <v>0</v>
      </c>
      <c r="I37" s="59">
        <f>'ejecutado 18-19'!I28</f>
        <v>0</v>
      </c>
      <c r="J37" s="59">
        <f>'ejecutado 18-19'!J28</f>
        <v>0</v>
      </c>
      <c r="K37" s="59">
        <f>'ejecutado 18-19'!K28</f>
        <v>0</v>
      </c>
      <c r="L37" s="59">
        <f>'ejecutado 18-19'!L28</f>
        <v>0</v>
      </c>
      <c r="M37" s="59">
        <f>'ejecutado 18-19'!M28</f>
        <v>0</v>
      </c>
      <c r="N37" s="59">
        <f>'ejecutado 18-19'!N28</f>
        <v>0</v>
      </c>
      <c r="O37" s="237"/>
      <c r="P37" s="34"/>
      <c r="R37" s="41"/>
      <c r="S37" s="41"/>
    </row>
    <row r="38" spans="1:19" s="13" customFormat="1" ht="30" customHeight="1" x14ac:dyDescent="0.25">
      <c r="A38" s="7">
        <v>10</v>
      </c>
      <c r="B38" s="48" t="s">
        <v>21</v>
      </c>
      <c r="C38" s="59">
        <f>'ejecutado 18-19'!C32</f>
        <v>0</v>
      </c>
      <c r="D38" s="59">
        <f>'ejecutado 18-19'!D32</f>
        <v>0</v>
      </c>
      <c r="E38" s="59">
        <f>'ejecutado 18-19'!E32</f>
        <v>0</v>
      </c>
      <c r="F38" s="59">
        <f>'ejecutado 18-19'!F32</f>
        <v>0</v>
      </c>
      <c r="G38" s="59">
        <f>'ejecutado 18-19'!G32</f>
        <v>0</v>
      </c>
      <c r="H38" s="59">
        <f>'ejecutado 18-19'!H32</f>
        <v>0</v>
      </c>
      <c r="I38" s="59">
        <f>'ejecutado 18-19'!I32</f>
        <v>0</v>
      </c>
      <c r="J38" s="59">
        <f>'ejecutado 18-19'!J32</f>
        <v>0</v>
      </c>
      <c r="K38" s="59">
        <f>'ejecutado 18-19'!K32</f>
        <v>0</v>
      </c>
      <c r="L38" s="59">
        <f>'ejecutado 18-19'!L32</f>
        <v>0</v>
      </c>
      <c r="M38" s="59">
        <f>'ejecutado 18-19'!M32</f>
        <v>0</v>
      </c>
      <c r="N38" s="59">
        <f>'ejecutado 18-19'!N32</f>
        <v>0</v>
      </c>
      <c r="O38" s="237"/>
      <c r="P38" s="34"/>
      <c r="R38" s="41"/>
      <c r="S38" s="41"/>
    </row>
    <row r="39" spans="1:19" s="13" customFormat="1" ht="30" customHeight="1" x14ac:dyDescent="0.25">
      <c r="A39" s="7">
        <v>11</v>
      </c>
      <c r="B39" s="48" t="s">
        <v>22</v>
      </c>
      <c r="C39" s="59">
        <f>'ejecutado 18-19'!C39</f>
        <v>0</v>
      </c>
      <c r="D39" s="59">
        <f>'ejecutado 18-19'!D39</f>
        <v>0</v>
      </c>
      <c r="E39" s="59">
        <f>'ejecutado 18-19'!E39</f>
        <v>0</v>
      </c>
      <c r="F39" s="59">
        <f>'ejecutado 18-19'!F39</f>
        <v>0</v>
      </c>
      <c r="G39" s="59">
        <f>'ejecutado 18-19'!G39</f>
        <v>0</v>
      </c>
      <c r="H39" s="59">
        <f>'ejecutado 18-19'!H39</f>
        <v>0</v>
      </c>
      <c r="I39" s="59">
        <f>'ejecutado 18-19'!I39</f>
        <v>0</v>
      </c>
      <c r="J39" s="59">
        <f>'ejecutado 18-19'!J39</f>
        <v>0</v>
      </c>
      <c r="K39" s="59">
        <f>'ejecutado 18-19'!K39</f>
        <v>0</v>
      </c>
      <c r="L39" s="59">
        <f>'ejecutado 18-19'!L39</f>
        <v>0</v>
      </c>
      <c r="M39" s="59">
        <f>'ejecutado 18-19'!M39</f>
        <v>0</v>
      </c>
      <c r="N39" s="59">
        <f>'ejecutado 18-19'!N39</f>
        <v>0</v>
      </c>
      <c r="O39" s="237"/>
      <c r="P39" s="34"/>
      <c r="R39" s="41"/>
      <c r="S39" s="41"/>
    </row>
    <row r="40" spans="1:19" s="13" customFormat="1" ht="30" customHeight="1" x14ac:dyDescent="0.25">
      <c r="A40" s="7">
        <v>12</v>
      </c>
      <c r="B40" s="48" t="s">
        <v>16</v>
      </c>
      <c r="C40" s="59">
        <f>'ejecutado 18-19'!C45</f>
        <v>0</v>
      </c>
      <c r="D40" s="59">
        <f>'ejecutado 18-19'!D45</f>
        <v>0</v>
      </c>
      <c r="E40" s="59">
        <f>'ejecutado 18-19'!E45</f>
        <v>0</v>
      </c>
      <c r="F40" s="59">
        <f>'ejecutado 18-19'!F45</f>
        <v>0</v>
      </c>
      <c r="G40" s="59">
        <f>'ejecutado 18-19'!G45</f>
        <v>0</v>
      </c>
      <c r="H40" s="59">
        <f>'ejecutado 18-19'!H45</f>
        <v>0</v>
      </c>
      <c r="I40" s="59">
        <f>'ejecutado 18-19'!I45</f>
        <v>0</v>
      </c>
      <c r="J40" s="59">
        <f>'ejecutado 18-19'!J45</f>
        <v>0</v>
      </c>
      <c r="K40" s="59">
        <f>'ejecutado 18-19'!K45</f>
        <v>0</v>
      </c>
      <c r="L40" s="59">
        <f>'ejecutado 18-19'!L45</f>
        <v>0</v>
      </c>
      <c r="M40" s="59">
        <f>'ejecutado 18-19'!M45</f>
        <v>0</v>
      </c>
      <c r="N40" s="59">
        <f>'ejecutado 18-19'!N45</f>
        <v>0</v>
      </c>
      <c r="O40" s="237"/>
      <c r="P40" s="34"/>
      <c r="R40" s="41"/>
      <c r="S40" s="41"/>
    </row>
    <row r="41" spans="1:19" s="13" customFormat="1" ht="30" customHeight="1" x14ac:dyDescent="0.25">
      <c r="A41" s="7">
        <v>13</v>
      </c>
      <c r="B41" s="48" t="s">
        <v>36</v>
      </c>
      <c r="C41" s="59">
        <f>'ejecutado 18-19'!C57</f>
        <v>0</v>
      </c>
      <c r="D41" s="59">
        <f>'ejecutado 18-19'!D57</f>
        <v>0</v>
      </c>
      <c r="E41" s="59">
        <f>'ejecutado 18-19'!E57</f>
        <v>0</v>
      </c>
      <c r="F41" s="59">
        <f>'ejecutado 18-19'!F57</f>
        <v>0</v>
      </c>
      <c r="G41" s="59">
        <f>'ejecutado 18-19'!G57</f>
        <v>0</v>
      </c>
      <c r="H41" s="59">
        <f>'ejecutado 18-19'!H57</f>
        <v>0</v>
      </c>
      <c r="I41" s="59">
        <f>'ejecutado 18-19'!I57</f>
        <v>0</v>
      </c>
      <c r="J41" s="59">
        <f>'ejecutado 18-19'!J57</f>
        <v>0</v>
      </c>
      <c r="K41" s="59">
        <f>'ejecutado 18-19'!K57</f>
        <v>0</v>
      </c>
      <c r="L41" s="59">
        <f>'ejecutado 18-19'!L57</f>
        <v>0</v>
      </c>
      <c r="M41" s="59">
        <f>'ejecutado 18-19'!M57</f>
        <v>0</v>
      </c>
      <c r="N41" s="59">
        <f>'ejecutado 18-19'!N57</f>
        <v>0</v>
      </c>
      <c r="O41" s="237"/>
      <c r="P41" s="34"/>
      <c r="R41" s="41"/>
      <c r="S41" s="41"/>
    </row>
    <row r="42" spans="1:19" s="13" customFormat="1" ht="30" customHeight="1" x14ac:dyDescent="0.25">
      <c r="A42" s="7">
        <v>14</v>
      </c>
      <c r="B42" s="48" t="s">
        <v>37</v>
      </c>
      <c r="C42" s="59">
        <f>'ejecutado 18-19'!C58</f>
        <v>0</v>
      </c>
      <c r="D42" s="59">
        <f>'ejecutado 18-19'!D58</f>
        <v>0</v>
      </c>
      <c r="E42" s="59">
        <f>'ejecutado 18-19'!E58</f>
        <v>0</v>
      </c>
      <c r="F42" s="59">
        <f>'ejecutado 18-19'!F58</f>
        <v>0</v>
      </c>
      <c r="G42" s="59">
        <f>'ejecutado 18-19'!G58</f>
        <v>0</v>
      </c>
      <c r="H42" s="59">
        <f>'ejecutado 18-19'!H58</f>
        <v>0</v>
      </c>
      <c r="I42" s="59">
        <f>'ejecutado 18-19'!I58</f>
        <v>0</v>
      </c>
      <c r="J42" s="59">
        <f>'ejecutado 18-19'!J58</f>
        <v>0</v>
      </c>
      <c r="K42" s="59">
        <f>'ejecutado 18-19'!K58</f>
        <v>0</v>
      </c>
      <c r="L42" s="59">
        <f>'ejecutado 18-19'!L58</f>
        <v>0</v>
      </c>
      <c r="M42" s="59">
        <f>'ejecutado 18-19'!M58</f>
        <v>0</v>
      </c>
      <c r="N42" s="59">
        <f>'ejecutado 18-19'!N58</f>
        <v>0</v>
      </c>
      <c r="O42" s="237"/>
      <c r="P42" s="34"/>
      <c r="R42" s="41"/>
      <c r="S42" s="41"/>
    </row>
    <row r="43" spans="1:19" s="13" customFormat="1" ht="30" customHeight="1" x14ac:dyDescent="0.25">
      <c r="A43" s="6">
        <v>15</v>
      </c>
      <c r="B43" s="48" t="s">
        <v>34</v>
      </c>
      <c r="C43" s="59">
        <f>'ejecutado 18-19'!C59</f>
        <v>0</v>
      </c>
      <c r="D43" s="59">
        <f>'ejecutado 18-19'!D59</f>
        <v>0</v>
      </c>
      <c r="E43" s="59">
        <f>'ejecutado 18-19'!E59</f>
        <v>0</v>
      </c>
      <c r="F43" s="59">
        <f>'ejecutado 18-19'!F59</f>
        <v>0</v>
      </c>
      <c r="G43" s="59">
        <f>'ejecutado 18-19'!G59</f>
        <v>0</v>
      </c>
      <c r="H43" s="59">
        <f>'ejecutado 18-19'!H59</f>
        <v>0</v>
      </c>
      <c r="I43" s="59">
        <f>'ejecutado 18-19'!I59</f>
        <v>0</v>
      </c>
      <c r="J43" s="59">
        <f>'ejecutado 18-19'!J59</f>
        <v>0</v>
      </c>
      <c r="K43" s="59">
        <f>'ejecutado 18-19'!K59</f>
        <v>0</v>
      </c>
      <c r="L43" s="59">
        <f>'ejecutado 18-19'!L59</f>
        <v>0</v>
      </c>
      <c r="M43" s="59">
        <f>'ejecutado 18-19'!M59</f>
        <v>0</v>
      </c>
      <c r="N43" s="59">
        <f>'ejecutado 18-19'!N59</f>
        <v>0</v>
      </c>
      <c r="O43" s="237"/>
      <c r="P43" s="34"/>
      <c r="R43" s="41"/>
      <c r="S43" s="41"/>
    </row>
    <row r="44" spans="1:19" s="13" customFormat="1" ht="30" customHeight="1" x14ac:dyDescent="0.25">
      <c r="A44" s="6">
        <v>16</v>
      </c>
      <c r="B44" s="48" t="s">
        <v>38</v>
      </c>
      <c r="C44" s="59">
        <f>'ejecutado 18-19'!C48</f>
        <v>0</v>
      </c>
      <c r="D44" s="59">
        <f>'ejecutado 18-19'!D48</f>
        <v>0</v>
      </c>
      <c r="E44" s="59">
        <f>'ejecutado 18-19'!E48</f>
        <v>0</v>
      </c>
      <c r="F44" s="59">
        <f>'ejecutado 18-19'!F48</f>
        <v>0</v>
      </c>
      <c r="G44" s="59">
        <f>'ejecutado 18-19'!G48</f>
        <v>0</v>
      </c>
      <c r="H44" s="59">
        <f>'ejecutado 18-19'!H48</f>
        <v>0</v>
      </c>
      <c r="I44" s="59">
        <f>'ejecutado 18-19'!I48</f>
        <v>0</v>
      </c>
      <c r="J44" s="59">
        <f>'ejecutado 18-19'!J48</f>
        <v>0</v>
      </c>
      <c r="K44" s="59">
        <f>'ejecutado 18-19'!K48</f>
        <v>0</v>
      </c>
      <c r="L44" s="59">
        <f>'ejecutado 18-19'!L48</f>
        <v>0</v>
      </c>
      <c r="M44" s="59">
        <f>'ejecutado 18-19'!M48</f>
        <v>0</v>
      </c>
      <c r="N44" s="59">
        <f>'ejecutado 18-19'!N48</f>
        <v>0</v>
      </c>
      <c r="O44" s="237"/>
      <c r="P44" s="34"/>
      <c r="R44" s="41"/>
      <c r="S44" s="41"/>
    </row>
    <row r="45" spans="1:19" s="13" customFormat="1" ht="30" customHeight="1" x14ac:dyDescent="0.25">
      <c r="A45" s="6">
        <v>17</v>
      </c>
      <c r="B45" s="48" t="s">
        <v>35</v>
      </c>
      <c r="C45" s="59">
        <f>'ejecutado 18-19'!C49</f>
        <v>0</v>
      </c>
      <c r="D45" s="59">
        <f>'ejecutado 18-19'!D49</f>
        <v>0</v>
      </c>
      <c r="E45" s="59">
        <f>'ejecutado 18-19'!E49</f>
        <v>0</v>
      </c>
      <c r="F45" s="59">
        <f>'ejecutado 18-19'!F49</f>
        <v>0</v>
      </c>
      <c r="G45" s="59">
        <f>'ejecutado 18-19'!G49</f>
        <v>0</v>
      </c>
      <c r="H45" s="59">
        <f>'ejecutado 18-19'!H49</f>
        <v>0</v>
      </c>
      <c r="I45" s="59">
        <f>'ejecutado 18-19'!I49</f>
        <v>0</v>
      </c>
      <c r="J45" s="59">
        <f>'ejecutado 18-19'!J49</f>
        <v>0</v>
      </c>
      <c r="K45" s="59">
        <f>'ejecutado 18-19'!K49</f>
        <v>0</v>
      </c>
      <c r="L45" s="59">
        <f>'ejecutado 18-19'!L49</f>
        <v>0</v>
      </c>
      <c r="M45" s="59">
        <f>'ejecutado 18-19'!M49</f>
        <v>0</v>
      </c>
      <c r="N45" s="59">
        <f>'ejecutado 18-19'!N49</f>
        <v>0</v>
      </c>
      <c r="O45" s="237"/>
      <c r="P45" s="34"/>
      <c r="R45" s="41"/>
      <c r="S45" s="41"/>
    </row>
    <row r="46" spans="1:19" s="13" customFormat="1" ht="30" customHeight="1" x14ac:dyDescent="0.25">
      <c r="A46" s="6">
        <v>18</v>
      </c>
      <c r="B46" s="49" t="s">
        <v>30</v>
      </c>
      <c r="C46" s="59">
        <f>'ejecutado 18-19'!C54</f>
        <v>0</v>
      </c>
      <c r="D46" s="59">
        <f>'ejecutado 18-19'!D54</f>
        <v>0</v>
      </c>
      <c r="E46" s="59">
        <f>'ejecutado 18-19'!E54</f>
        <v>0</v>
      </c>
      <c r="F46" s="59">
        <f>'ejecutado 18-19'!F54</f>
        <v>0</v>
      </c>
      <c r="G46" s="59">
        <f>'ejecutado 18-19'!G54</f>
        <v>0</v>
      </c>
      <c r="H46" s="59">
        <f>'ejecutado 18-19'!H54</f>
        <v>0</v>
      </c>
      <c r="I46" s="59">
        <f>'ejecutado 18-19'!I54</f>
        <v>0</v>
      </c>
      <c r="J46" s="59">
        <f>'ejecutado 18-19'!J54</f>
        <v>0</v>
      </c>
      <c r="K46" s="59">
        <f>'ejecutado 18-19'!K54</f>
        <v>0</v>
      </c>
      <c r="L46" s="59">
        <f>'ejecutado 18-19'!L54</f>
        <v>0</v>
      </c>
      <c r="M46" s="59">
        <f>'ejecutado 18-19'!M54</f>
        <v>0</v>
      </c>
      <c r="N46" s="59">
        <f>'ejecutado 18-19'!N54</f>
        <v>0</v>
      </c>
      <c r="O46" s="237"/>
      <c r="P46" s="34"/>
      <c r="R46" s="41"/>
      <c r="S46" s="41"/>
    </row>
    <row r="47" spans="1:19" s="13" customFormat="1" ht="30" customHeight="1" thickBot="1" x14ac:dyDescent="0.3">
      <c r="A47" s="231" t="s">
        <v>27</v>
      </c>
      <c r="B47" s="232"/>
      <c r="C47" s="22">
        <f>SUM(C29:C46)</f>
        <v>0</v>
      </c>
      <c r="D47" s="22">
        <f t="shared" ref="D47:N47" si="4">SUM(D29:D46)</f>
        <v>0</v>
      </c>
      <c r="E47" s="22">
        <f t="shared" si="4"/>
        <v>0</v>
      </c>
      <c r="F47" s="22">
        <f t="shared" si="4"/>
        <v>0</v>
      </c>
      <c r="G47" s="22">
        <f t="shared" si="4"/>
        <v>0</v>
      </c>
      <c r="H47" s="22">
        <f t="shared" si="4"/>
        <v>0</v>
      </c>
      <c r="I47" s="22">
        <f t="shared" si="4"/>
        <v>0</v>
      </c>
      <c r="J47" s="22">
        <f t="shared" si="4"/>
        <v>0</v>
      </c>
      <c r="K47" s="22">
        <f t="shared" si="4"/>
        <v>0</v>
      </c>
      <c r="L47" s="22">
        <f t="shared" si="4"/>
        <v>0</v>
      </c>
      <c r="M47" s="22">
        <f t="shared" si="4"/>
        <v>0</v>
      </c>
      <c r="N47" s="22">
        <f t="shared" si="4"/>
        <v>0</v>
      </c>
      <c r="O47" s="23">
        <f>SUM(C47:N47)</f>
        <v>0</v>
      </c>
      <c r="P47" s="34"/>
      <c r="R47" s="41"/>
      <c r="S47" s="41"/>
    </row>
    <row r="48" spans="1:19" s="17" customFormat="1" ht="30" customHeight="1" x14ac:dyDescent="0.25">
      <c r="A48" s="14"/>
      <c r="B48" s="5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P48" s="33"/>
      <c r="R48" s="16"/>
      <c r="S48" s="16"/>
    </row>
    <row r="49" spans="1:19" s="17" customFormat="1" ht="30" customHeight="1" x14ac:dyDescent="0.25">
      <c r="A49" s="14"/>
      <c r="B49" s="5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P49" s="33"/>
      <c r="R49" s="16"/>
      <c r="S49" s="16"/>
    </row>
    <row r="50" spans="1:19" s="17" customFormat="1" ht="30" customHeight="1" x14ac:dyDescent="0.25">
      <c r="A50" s="14"/>
      <c r="B50" s="5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P50" s="33"/>
      <c r="R50" s="16"/>
      <c r="S50" s="16"/>
    </row>
    <row r="51" spans="1:19" s="17" customFormat="1" ht="30" customHeight="1" x14ac:dyDescent="0.25">
      <c r="A51" s="233" t="s">
        <v>28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5"/>
      <c r="O51" s="24"/>
      <c r="P51" s="33"/>
      <c r="R51" s="16"/>
      <c r="S51" s="16"/>
    </row>
    <row r="52" spans="1:19" s="13" customFormat="1" ht="30" customHeight="1" x14ac:dyDescent="0.25">
      <c r="A52" s="221"/>
      <c r="B52" s="221"/>
      <c r="C52" s="29" t="s">
        <v>4</v>
      </c>
      <c r="D52" s="29" t="s">
        <v>5</v>
      </c>
      <c r="E52" s="29" t="s">
        <v>6</v>
      </c>
      <c r="F52" s="29" t="s">
        <v>7</v>
      </c>
      <c r="G52" s="29" t="s">
        <v>8</v>
      </c>
      <c r="H52" s="29" t="s">
        <v>9</v>
      </c>
      <c r="I52" s="29" t="s">
        <v>10</v>
      </c>
      <c r="J52" s="29" t="s">
        <v>11</v>
      </c>
      <c r="K52" s="29" t="s">
        <v>12</v>
      </c>
      <c r="L52" s="29" t="s">
        <v>1</v>
      </c>
      <c r="M52" s="29" t="s">
        <v>2</v>
      </c>
      <c r="N52" s="29" t="s">
        <v>3</v>
      </c>
      <c r="O52" s="238" t="s">
        <v>26</v>
      </c>
      <c r="P52" s="34"/>
      <c r="R52" s="41"/>
      <c r="S52" s="41"/>
    </row>
    <row r="53" spans="1:19" s="17" customFormat="1" ht="30" customHeight="1" x14ac:dyDescent="0.25">
      <c r="A53" s="20">
        <v>1</v>
      </c>
      <c r="B53" s="48" t="s">
        <v>31</v>
      </c>
      <c r="C53" s="8">
        <f t="shared" ref="C53:C59" si="5">C4-C29</f>
        <v>84944.75</v>
      </c>
      <c r="D53" s="8">
        <f t="shared" ref="D53:N53" si="6">D4-D29</f>
        <v>84944.75</v>
      </c>
      <c r="E53" s="8">
        <f t="shared" si="6"/>
        <v>84944.75</v>
      </c>
      <c r="F53" s="8">
        <f t="shared" si="6"/>
        <v>84944.75</v>
      </c>
      <c r="G53" s="8">
        <f t="shared" si="6"/>
        <v>84944.75</v>
      </c>
      <c r="H53" s="8">
        <f t="shared" si="6"/>
        <v>84944.75</v>
      </c>
      <c r="I53" s="8">
        <f t="shared" si="6"/>
        <v>97686.462499999994</v>
      </c>
      <c r="J53" s="8">
        <f t="shared" si="6"/>
        <v>97686.462499999994</v>
      </c>
      <c r="K53" s="8">
        <f t="shared" si="6"/>
        <v>97686.462499999994</v>
      </c>
      <c r="L53" s="8">
        <f t="shared" si="6"/>
        <v>97686.462499999994</v>
      </c>
      <c r="M53" s="8">
        <f t="shared" si="6"/>
        <v>97686.462499999994</v>
      </c>
      <c r="N53" s="8">
        <f t="shared" si="6"/>
        <v>97686.462499999994</v>
      </c>
      <c r="O53" s="239"/>
      <c r="P53" s="35"/>
      <c r="Q53" s="25"/>
      <c r="R53" s="42"/>
      <c r="S53" s="16"/>
    </row>
    <row r="54" spans="1:19" s="17" customFormat="1" ht="30" customHeight="1" x14ac:dyDescent="0.25">
      <c r="A54" s="20">
        <v>2</v>
      </c>
      <c r="B54" s="48" t="s">
        <v>32</v>
      </c>
      <c r="C54" s="8">
        <f t="shared" si="5"/>
        <v>13000</v>
      </c>
      <c r="D54" s="8">
        <f t="shared" ref="D54:N54" si="7">D5-D30</f>
        <v>13000</v>
      </c>
      <c r="E54" s="8">
        <f t="shared" si="7"/>
        <v>13000</v>
      </c>
      <c r="F54" s="8">
        <f t="shared" si="7"/>
        <v>13000</v>
      </c>
      <c r="G54" s="8">
        <f t="shared" si="7"/>
        <v>13000</v>
      </c>
      <c r="H54" s="8">
        <f t="shared" si="7"/>
        <v>13000</v>
      </c>
      <c r="I54" s="8">
        <f t="shared" si="7"/>
        <v>13000</v>
      </c>
      <c r="J54" s="8">
        <f t="shared" si="7"/>
        <v>13000</v>
      </c>
      <c r="K54" s="8">
        <f t="shared" si="7"/>
        <v>13000</v>
      </c>
      <c r="L54" s="8">
        <f t="shared" si="7"/>
        <v>13000</v>
      </c>
      <c r="M54" s="8">
        <f t="shared" si="7"/>
        <v>13000</v>
      </c>
      <c r="N54" s="8">
        <f t="shared" si="7"/>
        <v>13000</v>
      </c>
      <c r="O54" s="239"/>
      <c r="P54" s="35"/>
      <c r="Q54" s="25"/>
      <c r="R54" s="42"/>
      <c r="S54" s="16"/>
    </row>
    <row r="55" spans="1:19" s="17" customFormat="1" ht="30" customHeight="1" x14ac:dyDescent="0.25">
      <c r="A55" s="20">
        <v>3</v>
      </c>
      <c r="B55" s="48" t="s">
        <v>15</v>
      </c>
      <c r="C55" s="8">
        <f t="shared" si="5"/>
        <v>8000</v>
      </c>
      <c r="D55" s="8">
        <f t="shared" ref="D55:N55" si="8">D6-D31</f>
        <v>8000</v>
      </c>
      <c r="E55" s="8">
        <f t="shared" si="8"/>
        <v>8000</v>
      </c>
      <c r="F55" s="8">
        <f t="shared" si="8"/>
        <v>8000</v>
      </c>
      <c r="G55" s="8">
        <f t="shared" si="8"/>
        <v>8000</v>
      </c>
      <c r="H55" s="8">
        <f t="shared" si="8"/>
        <v>8000</v>
      </c>
      <c r="I55" s="8">
        <f t="shared" si="8"/>
        <v>8000</v>
      </c>
      <c r="J55" s="8">
        <f t="shared" si="8"/>
        <v>8000</v>
      </c>
      <c r="K55" s="8">
        <f t="shared" si="8"/>
        <v>8000</v>
      </c>
      <c r="L55" s="8">
        <f t="shared" si="8"/>
        <v>8000</v>
      </c>
      <c r="M55" s="8">
        <f t="shared" si="8"/>
        <v>8000</v>
      </c>
      <c r="N55" s="8">
        <f t="shared" si="8"/>
        <v>8000</v>
      </c>
      <c r="O55" s="239"/>
      <c r="P55" s="35"/>
      <c r="Q55" s="25"/>
      <c r="R55" s="42"/>
      <c r="S55" s="16"/>
    </row>
    <row r="56" spans="1:19" s="17" customFormat="1" ht="30" customHeight="1" x14ac:dyDescent="0.25">
      <c r="A56" s="20">
        <v>4</v>
      </c>
      <c r="B56" s="48" t="s">
        <v>17</v>
      </c>
      <c r="C56" s="8">
        <f t="shared" si="5"/>
        <v>0</v>
      </c>
      <c r="D56" s="8">
        <f t="shared" ref="D56:N56" si="9">D7-D32</f>
        <v>0</v>
      </c>
      <c r="E56" s="8">
        <f t="shared" si="9"/>
        <v>0</v>
      </c>
      <c r="F56" s="8">
        <f t="shared" si="9"/>
        <v>0</v>
      </c>
      <c r="G56" s="8">
        <f t="shared" si="9"/>
        <v>0</v>
      </c>
      <c r="H56" s="8">
        <f t="shared" si="9"/>
        <v>0</v>
      </c>
      <c r="I56" s="8">
        <f t="shared" si="9"/>
        <v>18000</v>
      </c>
      <c r="J56" s="8">
        <f t="shared" si="9"/>
        <v>0</v>
      </c>
      <c r="K56" s="8">
        <f t="shared" si="9"/>
        <v>0</v>
      </c>
      <c r="L56" s="8">
        <f t="shared" si="9"/>
        <v>0</v>
      </c>
      <c r="M56" s="8">
        <f t="shared" si="9"/>
        <v>0</v>
      </c>
      <c r="N56" s="8">
        <f t="shared" si="9"/>
        <v>0</v>
      </c>
      <c r="O56" s="239"/>
      <c r="P56" s="35"/>
      <c r="Q56" s="25"/>
      <c r="R56" s="42"/>
      <c r="S56" s="16"/>
    </row>
    <row r="57" spans="1:19" s="17" customFormat="1" ht="30" customHeight="1" x14ac:dyDescent="0.25">
      <c r="A57" s="20">
        <v>5</v>
      </c>
      <c r="B57" s="48" t="s">
        <v>18</v>
      </c>
      <c r="C57" s="8">
        <f t="shared" si="5"/>
        <v>6500</v>
      </c>
      <c r="D57" s="8">
        <f t="shared" ref="D57:N57" si="10">D8-D33</f>
        <v>6500</v>
      </c>
      <c r="E57" s="8">
        <f t="shared" si="10"/>
        <v>6500</v>
      </c>
      <c r="F57" s="8">
        <f t="shared" si="10"/>
        <v>6500</v>
      </c>
      <c r="G57" s="8">
        <f t="shared" si="10"/>
        <v>6500</v>
      </c>
      <c r="H57" s="8">
        <f t="shared" si="10"/>
        <v>6500</v>
      </c>
      <c r="I57" s="8">
        <f t="shared" si="10"/>
        <v>6500</v>
      </c>
      <c r="J57" s="8">
        <f t="shared" si="10"/>
        <v>6500</v>
      </c>
      <c r="K57" s="8">
        <f t="shared" si="10"/>
        <v>6500</v>
      </c>
      <c r="L57" s="8">
        <f t="shared" si="10"/>
        <v>6500</v>
      </c>
      <c r="M57" s="8">
        <f t="shared" si="10"/>
        <v>6500</v>
      </c>
      <c r="N57" s="8">
        <f t="shared" si="10"/>
        <v>6500</v>
      </c>
      <c r="O57" s="239"/>
      <c r="P57" s="35"/>
      <c r="Q57" s="25"/>
      <c r="R57" s="42"/>
      <c r="S57" s="16"/>
    </row>
    <row r="58" spans="1:19" s="17" customFormat="1" ht="30" customHeight="1" x14ac:dyDescent="0.25">
      <c r="A58" s="20">
        <v>6</v>
      </c>
      <c r="B58" s="48" t="s">
        <v>13</v>
      </c>
      <c r="C58" s="8">
        <f t="shared" si="5"/>
        <v>0</v>
      </c>
      <c r="D58" s="8">
        <f t="shared" ref="D58:N58" si="11">D9-D34</f>
        <v>0</v>
      </c>
      <c r="E58" s="8">
        <f t="shared" si="11"/>
        <v>0</v>
      </c>
      <c r="F58" s="8">
        <f t="shared" si="11"/>
        <v>0</v>
      </c>
      <c r="G58" s="8">
        <f t="shared" si="11"/>
        <v>0</v>
      </c>
      <c r="H58" s="8">
        <f t="shared" si="11"/>
        <v>0</v>
      </c>
      <c r="I58" s="8">
        <f t="shared" si="11"/>
        <v>0</v>
      </c>
      <c r="J58" s="8">
        <f t="shared" si="11"/>
        <v>0</v>
      </c>
      <c r="K58" s="8">
        <f t="shared" si="11"/>
        <v>0</v>
      </c>
      <c r="L58" s="8">
        <f t="shared" si="11"/>
        <v>0</v>
      </c>
      <c r="M58" s="8">
        <f t="shared" si="11"/>
        <v>0</v>
      </c>
      <c r="N58" s="8">
        <f t="shared" si="11"/>
        <v>0</v>
      </c>
      <c r="O58" s="239"/>
      <c r="P58" s="35"/>
      <c r="Q58" s="25"/>
      <c r="R58" s="42"/>
      <c r="S58" s="16"/>
    </row>
    <row r="59" spans="1:19" s="17" customFormat="1" ht="30" customHeight="1" x14ac:dyDescent="0.25">
      <c r="A59" s="20">
        <v>7</v>
      </c>
      <c r="B59" s="48" t="s">
        <v>33</v>
      </c>
      <c r="C59" s="8">
        <f t="shared" si="5"/>
        <v>2400</v>
      </c>
      <c r="D59" s="8">
        <f t="shared" ref="D59:N59" si="12">D10-D35</f>
        <v>2400</v>
      </c>
      <c r="E59" s="8">
        <f t="shared" si="12"/>
        <v>2400</v>
      </c>
      <c r="F59" s="8">
        <f t="shared" si="12"/>
        <v>2400</v>
      </c>
      <c r="G59" s="8">
        <f t="shared" si="12"/>
        <v>2400</v>
      </c>
      <c r="H59" s="8">
        <f t="shared" si="12"/>
        <v>2400</v>
      </c>
      <c r="I59" s="8">
        <f t="shared" si="12"/>
        <v>2400</v>
      </c>
      <c r="J59" s="8">
        <f t="shared" si="12"/>
        <v>2400</v>
      </c>
      <c r="K59" s="8">
        <f t="shared" si="12"/>
        <v>2400</v>
      </c>
      <c r="L59" s="8">
        <f t="shared" si="12"/>
        <v>2400</v>
      </c>
      <c r="M59" s="8">
        <f t="shared" si="12"/>
        <v>2400</v>
      </c>
      <c r="N59" s="8">
        <f t="shared" si="12"/>
        <v>2400</v>
      </c>
      <c r="O59" s="239"/>
      <c r="P59" s="35"/>
      <c r="Q59" s="25"/>
      <c r="R59" s="42"/>
      <c r="S59" s="16"/>
    </row>
    <row r="60" spans="1:19" s="17" customFormat="1" ht="30" customHeight="1" x14ac:dyDescent="0.25">
      <c r="A60" s="20">
        <v>8</v>
      </c>
      <c r="B60" s="48" t="s">
        <v>19</v>
      </c>
      <c r="C60" s="8">
        <f>C11</f>
        <v>5270.45</v>
      </c>
      <c r="D60" s="8">
        <f t="shared" ref="D60:N60" si="13">D11</f>
        <v>5270.45</v>
      </c>
      <c r="E60" s="8">
        <f t="shared" si="13"/>
        <v>5270.45</v>
      </c>
      <c r="F60" s="8">
        <f t="shared" si="13"/>
        <v>5270.45</v>
      </c>
      <c r="G60" s="8">
        <f t="shared" si="13"/>
        <v>5270.45</v>
      </c>
      <c r="H60" s="8">
        <f t="shared" si="13"/>
        <v>5270.45</v>
      </c>
      <c r="I60" s="8">
        <f t="shared" si="13"/>
        <v>6061.017499999999</v>
      </c>
      <c r="J60" s="8">
        <f t="shared" si="13"/>
        <v>6061.017499999999</v>
      </c>
      <c r="K60" s="8">
        <f t="shared" si="13"/>
        <v>6061.017499999999</v>
      </c>
      <c r="L60" s="8">
        <f t="shared" si="13"/>
        <v>6061.017499999999</v>
      </c>
      <c r="M60" s="8">
        <f t="shared" si="13"/>
        <v>6061.017499999999</v>
      </c>
      <c r="N60" s="8">
        <f t="shared" si="13"/>
        <v>6061.017499999999</v>
      </c>
      <c r="O60" s="239"/>
      <c r="P60" s="35"/>
      <c r="Q60" s="25"/>
      <c r="R60" s="42"/>
      <c r="S60" s="16"/>
    </row>
    <row r="61" spans="1:19" s="17" customFormat="1" ht="30" customHeight="1" x14ac:dyDescent="0.25">
      <c r="A61" s="20">
        <v>9</v>
      </c>
      <c r="B61" s="48" t="s">
        <v>20</v>
      </c>
      <c r="C61" s="8">
        <f t="shared" ref="C61:C70" si="14">C14-C37</f>
        <v>0</v>
      </c>
      <c r="D61" s="8">
        <f t="shared" ref="D61:N61" si="15">D14-D37</f>
        <v>0</v>
      </c>
      <c r="E61" s="8">
        <f t="shared" si="15"/>
        <v>0</v>
      </c>
      <c r="F61" s="8">
        <f t="shared" si="15"/>
        <v>0</v>
      </c>
      <c r="G61" s="8">
        <f t="shared" si="15"/>
        <v>0</v>
      </c>
      <c r="H61" s="8">
        <f t="shared" si="15"/>
        <v>0</v>
      </c>
      <c r="I61" s="8">
        <f t="shared" si="15"/>
        <v>0</v>
      </c>
      <c r="J61" s="8">
        <f t="shared" si="15"/>
        <v>0</v>
      </c>
      <c r="K61" s="8">
        <f t="shared" si="15"/>
        <v>0</v>
      </c>
      <c r="L61" s="8">
        <f t="shared" si="15"/>
        <v>0</v>
      </c>
      <c r="M61" s="8">
        <f t="shared" si="15"/>
        <v>0</v>
      </c>
      <c r="N61" s="8">
        <f t="shared" si="15"/>
        <v>0</v>
      </c>
      <c r="O61" s="239"/>
      <c r="P61" s="35"/>
      <c r="Q61" s="25"/>
      <c r="R61" s="42"/>
      <c r="S61" s="16"/>
    </row>
    <row r="62" spans="1:19" s="17" customFormat="1" ht="30" customHeight="1" x14ac:dyDescent="0.25">
      <c r="A62" s="20">
        <v>10</v>
      </c>
      <c r="B62" s="48" t="s">
        <v>21</v>
      </c>
      <c r="C62" s="8">
        <f t="shared" si="14"/>
        <v>0</v>
      </c>
      <c r="D62" s="8">
        <f t="shared" ref="D62:N62" si="16">D15-D38</f>
        <v>0</v>
      </c>
      <c r="E62" s="8">
        <f t="shared" si="16"/>
        <v>0</v>
      </c>
      <c r="F62" s="8">
        <f t="shared" si="16"/>
        <v>0</v>
      </c>
      <c r="G62" s="8">
        <f t="shared" si="16"/>
        <v>0</v>
      </c>
      <c r="H62" s="8">
        <f t="shared" si="16"/>
        <v>0</v>
      </c>
      <c r="I62" s="8">
        <f t="shared" si="16"/>
        <v>0</v>
      </c>
      <c r="J62" s="8">
        <f t="shared" si="16"/>
        <v>0</v>
      </c>
      <c r="K62" s="8">
        <f t="shared" si="16"/>
        <v>0</v>
      </c>
      <c r="L62" s="8">
        <f t="shared" si="16"/>
        <v>0</v>
      </c>
      <c r="M62" s="8">
        <f t="shared" si="16"/>
        <v>120032.64000000001</v>
      </c>
      <c r="N62" s="8">
        <f t="shared" si="16"/>
        <v>0</v>
      </c>
      <c r="O62" s="239"/>
      <c r="P62" s="35"/>
      <c r="Q62" s="25"/>
      <c r="R62" s="42"/>
      <c r="S62" s="16"/>
    </row>
    <row r="63" spans="1:19" s="17" customFormat="1" ht="30" customHeight="1" x14ac:dyDescent="0.25">
      <c r="A63" s="20">
        <v>11</v>
      </c>
      <c r="B63" s="48" t="s">
        <v>22</v>
      </c>
      <c r="C63" s="8">
        <f t="shared" si="14"/>
        <v>35979.242000000006</v>
      </c>
      <c r="D63" s="8">
        <f t="shared" ref="D63:N63" si="17">D16-D39</f>
        <v>35979.242000000006</v>
      </c>
      <c r="E63" s="8">
        <f t="shared" si="17"/>
        <v>35979.242000000006</v>
      </c>
      <c r="F63" s="8">
        <f t="shared" si="17"/>
        <v>35979.242000000006</v>
      </c>
      <c r="G63" s="8">
        <f t="shared" si="17"/>
        <v>35979.242000000006</v>
      </c>
      <c r="H63" s="8">
        <f t="shared" si="17"/>
        <v>35979.242000000006</v>
      </c>
      <c r="I63" s="8">
        <f t="shared" si="17"/>
        <v>35979.242000000006</v>
      </c>
      <c r="J63" s="8">
        <f t="shared" si="17"/>
        <v>35979.242000000006</v>
      </c>
      <c r="K63" s="8">
        <f t="shared" si="17"/>
        <v>35979.242000000006</v>
      </c>
      <c r="L63" s="8">
        <f t="shared" si="17"/>
        <v>35979.242000000006</v>
      </c>
      <c r="M63" s="8">
        <f t="shared" si="17"/>
        <v>35979.242000000006</v>
      </c>
      <c r="N63" s="8">
        <f t="shared" si="17"/>
        <v>35979.242000000006</v>
      </c>
      <c r="O63" s="239"/>
      <c r="P63" s="35"/>
      <c r="Q63" s="25"/>
      <c r="R63" s="42"/>
      <c r="S63" s="16"/>
    </row>
    <row r="64" spans="1:19" s="17" customFormat="1" ht="30" customHeight="1" x14ac:dyDescent="0.25">
      <c r="A64" s="20">
        <v>12</v>
      </c>
      <c r="B64" s="48" t="s">
        <v>16</v>
      </c>
      <c r="C64" s="8">
        <f t="shared" si="14"/>
        <v>4000</v>
      </c>
      <c r="D64" s="8">
        <f t="shared" ref="D64:N64" si="18">D17-D40</f>
        <v>4000</v>
      </c>
      <c r="E64" s="8">
        <f t="shared" si="18"/>
        <v>4000</v>
      </c>
      <c r="F64" s="8">
        <f t="shared" si="18"/>
        <v>4000</v>
      </c>
      <c r="G64" s="8">
        <f t="shared" si="18"/>
        <v>4000</v>
      </c>
      <c r="H64" s="8">
        <f t="shared" si="18"/>
        <v>4000</v>
      </c>
      <c r="I64" s="8">
        <f t="shared" si="18"/>
        <v>4000</v>
      </c>
      <c r="J64" s="8">
        <f t="shared" si="18"/>
        <v>4000</v>
      </c>
      <c r="K64" s="8">
        <f t="shared" si="18"/>
        <v>4000</v>
      </c>
      <c r="L64" s="8">
        <f t="shared" si="18"/>
        <v>4000</v>
      </c>
      <c r="M64" s="8">
        <f t="shared" si="18"/>
        <v>4000</v>
      </c>
      <c r="N64" s="8">
        <f t="shared" si="18"/>
        <v>4000</v>
      </c>
      <c r="O64" s="239"/>
      <c r="P64" s="35"/>
      <c r="Q64" s="25"/>
      <c r="R64" s="42"/>
      <c r="S64" s="16"/>
    </row>
    <row r="65" spans="1:19" s="17" customFormat="1" ht="30" customHeight="1" x14ac:dyDescent="0.25">
      <c r="A65" s="20">
        <v>13</v>
      </c>
      <c r="B65" s="48" t="s">
        <v>36</v>
      </c>
      <c r="C65" s="8">
        <f t="shared" si="14"/>
        <v>22779.774999999998</v>
      </c>
      <c r="D65" s="8">
        <f t="shared" ref="D65:N65" si="19">D18-D41</f>
        <v>22779.774999999998</v>
      </c>
      <c r="E65" s="8">
        <f t="shared" si="19"/>
        <v>22779.774999999998</v>
      </c>
      <c r="F65" s="8">
        <f t="shared" si="19"/>
        <v>22779.774999999998</v>
      </c>
      <c r="G65" s="8">
        <f t="shared" si="19"/>
        <v>22779.774999999998</v>
      </c>
      <c r="H65" s="8">
        <f t="shared" si="19"/>
        <v>22779.774999999998</v>
      </c>
      <c r="I65" s="8">
        <f t="shared" si="19"/>
        <v>26196.741249999995</v>
      </c>
      <c r="J65" s="8">
        <f t="shared" si="19"/>
        <v>26196.741249999995</v>
      </c>
      <c r="K65" s="8">
        <f t="shared" si="19"/>
        <v>26196.741249999995</v>
      </c>
      <c r="L65" s="8">
        <f t="shared" si="19"/>
        <v>26196.741249999995</v>
      </c>
      <c r="M65" s="8">
        <f t="shared" si="19"/>
        <v>26196.741249999995</v>
      </c>
      <c r="N65" s="8">
        <f t="shared" si="19"/>
        <v>26196.741249999995</v>
      </c>
      <c r="O65" s="239"/>
      <c r="P65" s="35"/>
      <c r="Q65" s="25"/>
      <c r="R65" s="42"/>
      <c r="S65" s="16"/>
    </row>
    <row r="66" spans="1:19" s="17" customFormat="1" ht="30" customHeight="1" x14ac:dyDescent="0.25">
      <c r="A66" s="20">
        <v>14</v>
      </c>
      <c r="B66" s="48" t="s">
        <v>37</v>
      </c>
      <c r="C66" s="8">
        <f t="shared" si="14"/>
        <v>11950.478000000001</v>
      </c>
      <c r="D66" s="8">
        <f t="shared" ref="D66:N66" si="20">D19-D42</f>
        <v>11950.478000000001</v>
      </c>
      <c r="E66" s="8">
        <f t="shared" si="20"/>
        <v>11950.478000000001</v>
      </c>
      <c r="F66" s="8">
        <f t="shared" si="20"/>
        <v>11950.478000000001</v>
      </c>
      <c r="G66" s="8">
        <f t="shared" si="20"/>
        <v>11950.478000000001</v>
      </c>
      <c r="H66" s="8">
        <f t="shared" si="20"/>
        <v>11950.478000000001</v>
      </c>
      <c r="I66" s="8">
        <f t="shared" si="20"/>
        <v>13743.0497</v>
      </c>
      <c r="J66" s="8">
        <f t="shared" si="20"/>
        <v>13743.0497</v>
      </c>
      <c r="K66" s="8">
        <f t="shared" si="20"/>
        <v>13743.0497</v>
      </c>
      <c r="L66" s="8">
        <f t="shared" si="20"/>
        <v>13743.0497</v>
      </c>
      <c r="M66" s="8">
        <f t="shared" si="20"/>
        <v>13743.0497</v>
      </c>
      <c r="N66" s="8">
        <f t="shared" si="20"/>
        <v>13743.0497</v>
      </c>
      <c r="O66" s="239"/>
      <c r="P66" s="35"/>
      <c r="Q66" s="25"/>
      <c r="R66" s="42"/>
      <c r="S66" s="16"/>
    </row>
    <row r="67" spans="1:19" s="17" customFormat="1" ht="30" customHeight="1" x14ac:dyDescent="0.25">
      <c r="A67" s="20">
        <v>15</v>
      </c>
      <c r="B67" s="48" t="s">
        <v>34</v>
      </c>
      <c r="C67" s="8">
        <f t="shared" si="14"/>
        <v>10513.1</v>
      </c>
      <c r="D67" s="8">
        <f t="shared" ref="D67:N67" si="21">D20-D43</f>
        <v>10513.1</v>
      </c>
      <c r="E67" s="8">
        <f t="shared" si="21"/>
        <v>10513.1</v>
      </c>
      <c r="F67" s="8">
        <f t="shared" si="21"/>
        <v>10513.1</v>
      </c>
      <c r="G67" s="8">
        <f t="shared" si="21"/>
        <v>10513.1</v>
      </c>
      <c r="H67" s="8">
        <f t="shared" si="21"/>
        <v>10513.1</v>
      </c>
      <c r="I67" s="8">
        <f t="shared" si="21"/>
        <v>10513.1</v>
      </c>
      <c r="J67" s="8">
        <f t="shared" si="21"/>
        <v>10513.1</v>
      </c>
      <c r="K67" s="8">
        <f t="shared" si="21"/>
        <v>10513.1</v>
      </c>
      <c r="L67" s="8">
        <f t="shared" si="21"/>
        <v>10513.1</v>
      </c>
      <c r="M67" s="8">
        <f t="shared" si="21"/>
        <v>10513.1</v>
      </c>
      <c r="N67" s="8">
        <f t="shared" si="21"/>
        <v>10513.1</v>
      </c>
      <c r="O67" s="239"/>
      <c r="P67" s="35"/>
      <c r="Q67" s="25"/>
      <c r="R67" s="42"/>
      <c r="S67" s="16"/>
    </row>
    <row r="68" spans="1:19" s="17" customFormat="1" ht="30" customHeight="1" x14ac:dyDescent="0.25">
      <c r="A68" s="20">
        <v>16</v>
      </c>
      <c r="B68" s="48" t="s">
        <v>38</v>
      </c>
      <c r="C68" s="8">
        <f t="shared" si="14"/>
        <v>34845</v>
      </c>
      <c r="D68" s="8">
        <f t="shared" ref="D68:N68" si="22">D21-D44</f>
        <v>34845</v>
      </c>
      <c r="E68" s="8">
        <f t="shared" si="22"/>
        <v>34845</v>
      </c>
      <c r="F68" s="8">
        <f t="shared" si="22"/>
        <v>34845</v>
      </c>
      <c r="G68" s="8">
        <f t="shared" si="22"/>
        <v>34845</v>
      </c>
      <c r="H68" s="8">
        <f t="shared" si="22"/>
        <v>34845</v>
      </c>
      <c r="I68" s="8">
        <f t="shared" si="22"/>
        <v>40071.75</v>
      </c>
      <c r="J68" s="8">
        <f t="shared" si="22"/>
        <v>40071.75</v>
      </c>
      <c r="K68" s="8">
        <f t="shared" si="22"/>
        <v>40071.75</v>
      </c>
      <c r="L68" s="8">
        <f t="shared" si="22"/>
        <v>40071.75</v>
      </c>
      <c r="M68" s="8">
        <f t="shared" si="22"/>
        <v>40071.75</v>
      </c>
      <c r="N68" s="8">
        <f t="shared" si="22"/>
        <v>40071.75</v>
      </c>
      <c r="O68" s="239"/>
      <c r="P68" s="35"/>
      <c r="Q68" s="25"/>
      <c r="R68" s="42"/>
      <c r="S68" s="16"/>
    </row>
    <row r="69" spans="1:19" s="17" customFormat="1" ht="30" customHeight="1" x14ac:dyDescent="0.25">
      <c r="A69" s="20">
        <v>17</v>
      </c>
      <c r="B69" s="48" t="s">
        <v>35</v>
      </c>
      <c r="C69" s="8">
        <f t="shared" si="14"/>
        <v>5567.9000000000005</v>
      </c>
      <c r="D69" s="8">
        <f t="shared" ref="D69:N69" si="23">D22-D45</f>
        <v>5567.9000000000005</v>
      </c>
      <c r="E69" s="8">
        <f t="shared" si="23"/>
        <v>5567.9000000000005</v>
      </c>
      <c r="F69" s="8">
        <f t="shared" si="23"/>
        <v>5567.9000000000005</v>
      </c>
      <c r="G69" s="8">
        <f t="shared" si="23"/>
        <v>5567.9000000000005</v>
      </c>
      <c r="H69" s="8">
        <f t="shared" si="23"/>
        <v>5567.9000000000005</v>
      </c>
      <c r="I69" s="8">
        <f t="shared" si="23"/>
        <v>5567.9000000000005</v>
      </c>
      <c r="J69" s="8">
        <f t="shared" si="23"/>
        <v>5567.9000000000005</v>
      </c>
      <c r="K69" s="8">
        <f t="shared" si="23"/>
        <v>5567.9000000000005</v>
      </c>
      <c r="L69" s="8">
        <f t="shared" si="23"/>
        <v>5567.9000000000005</v>
      </c>
      <c r="M69" s="8">
        <f t="shared" si="23"/>
        <v>5567.9000000000005</v>
      </c>
      <c r="N69" s="8">
        <f t="shared" si="23"/>
        <v>5567.9000000000005</v>
      </c>
      <c r="O69" s="239"/>
      <c r="P69" s="35"/>
      <c r="Q69" s="25"/>
      <c r="R69" s="42"/>
      <c r="S69" s="16"/>
    </row>
    <row r="70" spans="1:19" s="17" customFormat="1" ht="30" customHeight="1" x14ac:dyDescent="0.25">
      <c r="A70" s="20">
        <v>18</v>
      </c>
      <c r="B70" s="48" t="s">
        <v>30</v>
      </c>
      <c r="C70" s="8">
        <f t="shared" si="14"/>
        <v>0</v>
      </c>
      <c r="D70" s="8">
        <f t="shared" ref="D70:N70" si="24">D23-D46</f>
        <v>0</v>
      </c>
      <c r="E70" s="8">
        <f t="shared" si="24"/>
        <v>0</v>
      </c>
      <c r="F70" s="8">
        <f t="shared" si="24"/>
        <v>0</v>
      </c>
      <c r="G70" s="8">
        <f t="shared" si="24"/>
        <v>0</v>
      </c>
      <c r="H70" s="8">
        <f t="shared" si="24"/>
        <v>0</v>
      </c>
      <c r="I70" s="8">
        <f t="shared" si="24"/>
        <v>0</v>
      </c>
      <c r="J70" s="8">
        <f t="shared" si="24"/>
        <v>0</v>
      </c>
      <c r="K70" s="8">
        <f t="shared" si="24"/>
        <v>0</v>
      </c>
      <c r="L70" s="8">
        <f t="shared" si="24"/>
        <v>0</v>
      </c>
      <c r="M70" s="8">
        <f t="shared" si="24"/>
        <v>0</v>
      </c>
      <c r="N70" s="8">
        <f t="shared" si="24"/>
        <v>0</v>
      </c>
      <c r="O70" s="222"/>
      <c r="P70" s="35"/>
      <c r="Q70" s="25"/>
      <c r="R70" s="42"/>
      <c r="S70" s="16"/>
    </row>
    <row r="71" spans="1:19" s="18" customFormat="1" ht="30" customHeight="1" x14ac:dyDescent="0.25">
      <c r="A71" s="221" t="s">
        <v>27</v>
      </c>
      <c r="B71" s="222"/>
      <c r="C71" s="9">
        <f>SUM(C53:C70)</f>
        <v>245750.69500000001</v>
      </c>
      <c r="D71" s="9">
        <f t="shared" ref="D71:N71" si="25">SUM(D53:D70)</f>
        <v>245750.69500000001</v>
      </c>
      <c r="E71" s="9">
        <f t="shared" si="25"/>
        <v>245750.69500000001</v>
      </c>
      <c r="F71" s="9">
        <f t="shared" si="25"/>
        <v>245750.69500000001</v>
      </c>
      <c r="G71" s="9">
        <f t="shared" si="25"/>
        <v>245750.69500000001</v>
      </c>
      <c r="H71" s="9">
        <f t="shared" si="25"/>
        <v>245750.69500000001</v>
      </c>
      <c r="I71" s="9">
        <f t="shared" si="25"/>
        <v>287719.26295</v>
      </c>
      <c r="J71" s="9">
        <f t="shared" si="25"/>
        <v>269719.26295</v>
      </c>
      <c r="K71" s="9">
        <f t="shared" si="25"/>
        <v>269719.26295</v>
      </c>
      <c r="L71" s="9">
        <f t="shared" si="25"/>
        <v>269719.26295</v>
      </c>
      <c r="M71" s="9">
        <f t="shared" si="25"/>
        <v>389751.90295000002</v>
      </c>
      <c r="N71" s="9">
        <f t="shared" si="25"/>
        <v>269719.26295</v>
      </c>
      <c r="O71" s="9">
        <f>SUM(C71:N71)</f>
        <v>3230852.3876999998</v>
      </c>
      <c r="P71" s="36"/>
      <c r="R71" s="43"/>
      <c r="S71" s="43"/>
    </row>
    <row r="72" spans="1:19" s="17" customFormat="1" ht="30" customHeight="1" x14ac:dyDescent="0.25">
      <c r="A72" s="14"/>
      <c r="B72" s="51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35"/>
      <c r="Q72" s="25"/>
      <c r="R72" s="42"/>
      <c r="S72" s="16"/>
    </row>
    <row r="73" spans="1:19" s="17" customFormat="1" ht="30" customHeight="1" x14ac:dyDescent="0.25">
      <c r="A73" s="14"/>
      <c r="B73" s="51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35"/>
      <c r="Q73" s="25"/>
      <c r="R73" s="42"/>
      <c r="S73" s="16"/>
    </row>
    <row r="74" spans="1:19" s="13" customFormat="1" ht="30" customHeight="1" x14ac:dyDescent="0.25">
      <c r="A74" s="18"/>
      <c r="B74" s="52" t="s">
        <v>210</v>
      </c>
      <c r="C74" s="26"/>
      <c r="D74" s="220">
        <f>+CONGRESO!D53+'JAT FINA'!B22+'JAT GRUESA'!B24+'JAT GANADERA'!B25</f>
        <v>245162.44999999998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37"/>
      <c r="Q74" s="26"/>
      <c r="R74" s="28"/>
      <c r="S74" s="41"/>
    </row>
    <row r="75" spans="1:19" s="13" customFormat="1" ht="30" customHeight="1" x14ac:dyDescent="0.25">
      <c r="B75" s="52"/>
      <c r="P75" s="37"/>
      <c r="R75" s="41"/>
      <c r="S75" s="41"/>
    </row>
    <row r="76" spans="1:19" s="13" customFormat="1" ht="30" customHeight="1" x14ac:dyDescent="0.25">
      <c r="B76" s="52"/>
      <c r="P76" s="37"/>
      <c r="R76" s="41"/>
      <c r="S76" s="41"/>
    </row>
    <row r="77" spans="1:19" s="13" customFormat="1" ht="30" customHeight="1" x14ac:dyDescent="0.25">
      <c r="B77" s="52"/>
      <c r="P77" s="34"/>
      <c r="R77" s="41"/>
      <c r="S77" s="41"/>
    </row>
    <row r="78" spans="1:19" s="13" customFormat="1" ht="30" customHeight="1" x14ac:dyDescent="0.25">
      <c r="B78" s="52"/>
      <c r="P78" s="34"/>
      <c r="R78" s="41"/>
      <c r="S78" s="41"/>
    </row>
    <row r="79" spans="1:19" s="13" customFormat="1" ht="30" customHeight="1" x14ac:dyDescent="0.25">
      <c r="B79" s="52"/>
      <c r="P79" s="34"/>
      <c r="R79" s="41"/>
      <c r="S79" s="41"/>
    </row>
    <row r="80" spans="1:19" s="13" customFormat="1" ht="30" customHeight="1" x14ac:dyDescent="0.25">
      <c r="B80" s="52"/>
      <c r="P80" s="34"/>
      <c r="R80" s="41"/>
      <c r="S80" s="41"/>
    </row>
    <row r="81" spans="1:19" s="13" customFormat="1" ht="30" customHeight="1" x14ac:dyDescent="0.25">
      <c r="B81" s="52"/>
      <c r="P81" s="34"/>
      <c r="R81" s="41"/>
      <c r="S81" s="41"/>
    </row>
    <row r="82" spans="1:19" s="13" customFormat="1" ht="30" customHeight="1" x14ac:dyDescent="0.25">
      <c r="B82" s="52"/>
      <c r="P82" s="34"/>
      <c r="R82" s="41"/>
      <c r="S82" s="41"/>
    </row>
    <row r="83" spans="1:19" s="13" customFormat="1" ht="30" customHeight="1" x14ac:dyDescent="0.25">
      <c r="B83" s="52"/>
      <c r="P83" s="34"/>
      <c r="R83" s="41"/>
      <c r="S83" s="41"/>
    </row>
    <row r="84" spans="1:19" s="13" customFormat="1" ht="30" customHeight="1" x14ac:dyDescent="0.25">
      <c r="B84" s="52"/>
      <c r="P84" s="34"/>
      <c r="R84" s="41"/>
      <c r="S84" s="41"/>
    </row>
    <row r="85" spans="1:19" s="13" customFormat="1" ht="30" customHeight="1" x14ac:dyDescent="0.25">
      <c r="B85" s="52"/>
      <c r="P85" s="34"/>
      <c r="R85" s="41"/>
      <c r="S85" s="41"/>
    </row>
    <row r="86" spans="1:19" s="13" customFormat="1" ht="30" customHeight="1" x14ac:dyDescent="0.25">
      <c r="B86" s="52"/>
      <c r="P86" s="34"/>
      <c r="R86" s="41"/>
      <c r="S86" s="41"/>
    </row>
    <row r="87" spans="1:19" s="13" customFormat="1" ht="30" customHeight="1" x14ac:dyDescent="0.25">
      <c r="B87" s="52"/>
      <c r="P87" s="34"/>
      <c r="R87" s="41"/>
      <c r="S87" s="41"/>
    </row>
    <row r="88" spans="1:19" s="13" customFormat="1" ht="30" customHeight="1" x14ac:dyDescent="0.25">
      <c r="B88" s="52"/>
      <c r="P88" s="34"/>
      <c r="R88" s="41"/>
      <c r="S88" s="41"/>
    </row>
    <row r="89" spans="1:19" s="13" customFormat="1" ht="30" customHeight="1" x14ac:dyDescent="0.25">
      <c r="B89" s="52"/>
      <c r="P89" s="34"/>
      <c r="R89" s="41"/>
      <c r="S89" s="41"/>
    </row>
    <row r="90" spans="1:19" s="13" customFormat="1" ht="30" customHeight="1" x14ac:dyDescent="0.25">
      <c r="B90" s="52"/>
      <c r="P90" s="34"/>
      <c r="R90" s="41"/>
      <c r="S90" s="41"/>
    </row>
    <row r="91" spans="1:19" s="13" customFormat="1" ht="30" customHeight="1" x14ac:dyDescent="0.25">
      <c r="A91" s="27"/>
      <c r="B91" s="53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P91" s="34"/>
      <c r="R91" s="41"/>
      <c r="S91" s="41"/>
    </row>
    <row r="92" spans="1:19" s="13" customFormat="1" ht="30" customHeight="1" x14ac:dyDescent="0.25">
      <c r="A92" s="27"/>
      <c r="B92" s="53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P92" s="34"/>
      <c r="R92" s="41"/>
      <c r="S92" s="41"/>
    </row>
    <row r="93" spans="1:19" s="13" customFormat="1" ht="30" customHeight="1" x14ac:dyDescent="0.25">
      <c r="A93" s="27"/>
      <c r="B93" s="53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P93" s="34"/>
      <c r="R93" s="41"/>
      <c r="S93" s="41"/>
    </row>
    <row r="94" spans="1:19" s="13" customFormat="1" ht="30" customHeight="1" x14ac:dyDescent="0.25">
      <c r="A94" s="27"/>
      <c r="B94" s="53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P94" s="34"/>
      <c r="R94" s="41"/>
      <c r="S94" s="41"/>
    </row>
    <row r="95" spans="1:19" s="13" customFormat="1" ht="30" customHeight="1" x14ac:dyDescent="0.25">
      <c r="A95" s="27"/>
      <c r="B95" s="53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P95" s="34"/>
      <c r="R95" s="41"/>
      <c r="S95" s="41"/>
    </row>
    <row r="96" spans="1:19" s="13" customFormat="1" ht="30" customHeight="1" x14ac:dyDescent="0.25">
      <c r="A96" s="27"/>
      <c r="B96" s="53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P96" s="34"/>
      <c r="R96" s="41"/>
      <c r="S96" s="41"/>
    </row>
    <row r="97" spans="1:19" s="3" customFormat="1" ht="30" customHeight="1" x14ac:dyDescent="0.25">
      <c r="A97" s="12"/>
      <c r="B97" s="5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P97" s="34"/>
      <c r="R97" s="44"/>
      <c r="S97" s="44"/>
    </row>
    <row r="98" spans="1:19" s="3" customFormat="1" ht="30" customHeight="1" x14ac:dyDescent="0.25">
      <c r="A98" s="12"/>
      <c r="B98" s="5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P98" s="34"/>
      <c r="R98" s="44"/>
      <c r="S98" s="44"/>
    </row>
    <row r="99" spans="1:19" s="13" customFormat="1" ht="30" customHeight="1" x14ac:dyDescent="0.25">
      <c r="B99" s="52"/>
      <c r="P99" s="34"/>
      <c r="R99" s="41"/>
      <c r="S99" s="41"/>
    </row>
    <row r="100" spans="1:19" s="13" customFormat="1" ht="30" customHeight="1" x14ac:dyDescent="0.25">
      <c r="B100" s="52"/>
      <c r="P100" s="38"/>
      <c r="R100" s="41"/>
      <c r="S100" s="41"/>
    </row>
    <row r="101" spans="1:19" s="13" customFormat="1" ht="30" customHeight="1" x14ac:dyDescent="0.25">
      <c r="B101" s="52"/>
      <c r="P101" s="38"/>
      <c r="R101" s="41"/>
      <c r="S101" s="41"/>
    </row>
    <row r="102" spans="1:19" s="13" customFormat="1" ht="35.25" customHeight="1" x14ac:dyDescent="0.25">
      <c r="B102" s="52"/>
      <c r="P102" s="38"/>
      <c r="R102" s="41"/>
      <c r="S102" s="41"/>
    </row>
    <row r="103" spans="1:19" s="13" customFormat="1" ht="35.25" customHeight="1" x14ac:dyDescent="0.25">
      <c r="B103" s="52"/>
      <c r="P103" s="38"/>
      <c r="R103" s="41"/>
      <c r="S103" s="41"/>
    </row>
    <row r="104" spans="1:19" s="13" customFormat="1" ht="35.25" customHeight="1" x14ac:dyDescent="0.25">
      <c r="B104" s="52"/>
      <c r="P104" s="38"/>
      <c r="R104" s="41"/>
      <c r="S104" s="41"/>
    </row>
    <row r="105" spans="1:19" s="13" customFormat="1" ht="35.25" customHeight="1" x14ac:dyDescent="0.25">
      <c r="B105" s="52"/>
      <c r="P105" s="38"/>
      <c r="R105" s="41"/>
      <c r="S105" s="41"/>
    </row>
    <row r="106" spans="1:19" s="13" customFormat="1" ht="35.25" customHeight="1" x14ac:dyDescent="0.25">
      <c r="B106" s="52"/>
      <c r="P106" s="38"/>
      <c r="R106" s="41"/>
      <c r="S106" s="41"/>
    </row>
    <row r="107" spans="1:19" s="13" customFormat="1" ht="35.25" customHeight="1" x14ac:dyDescent="0.25">
      <c r="B107" s="52"/>
      <c r="P107" s="38"/>
      <c r="R107" s="41"/>
      <c r="S107" s="41"/>
    </row>
    <row r="108" spans="1:19" s="13" customFormat="1" ht="35.25" customHeight="1" x14ac:dyDescent="0.25">
      <c r="B108" s="52"/>
      <c r="P108" s="38"/>
      <c r="R108" s="41"/>
      <c r="S108" s="41"/>
    </row>
    <row r="109" spans="1:19" s="13" customFormat="1" ht="35.25" customHeight="1" x14ac:dyDescent="0.25">
      <c r="B109" s="52"/>
      <c r="P109" s="38"/>
      <c r="R109" s="41"/>
      <c r="S109" s="41"/>
    </row>
    <row r="110" spans="1:19" s="13" customFormat="1" ht="35.25" customHeight="1" x14ac:dyDescent="0.25">
      <c r="B110" s="52"/>
      <c r="P110" s="38"/>
      <c r="R110" s="41"/>
      <c r="S110" s="41"/>
    </row>
    <row r="111" spans="1:19" s="13" customFormat="1" ht="35.25" customHeight="1" x14ac:dyDescent="0.25">
      <c r="B111" s="52"/>
      <c r="P111" s="38"/>
      <c r="R111" s="41"/>
      <c r="S111" s="41"/>
    </row>
    <row r="112" spans="1:19" s="13" customFormat="1" ht="35.25" customHeight="1" x14ac:dyDescent="0.25">
      <c r="B112" s="52"/>
      <c r="P112" s="38"/>
      <c r="R112" s="41"/>
      <c r="S112" s="41"/>
    </row>
    <row r="113" spans="1:19" s="13" customFormat="1" ht="35.25" customHeight="1" x14ac:dyDescent="0.25">
      <c r="B113" s="52"/>
      <c r="P113" s="38"/>
      <c r="R113" s="41"/>
      <c r="S113" s="41"/>
    </row>
    <row r="114" spans="1:19" s="13" customFormat="1" ht="35.25" customHeight="1" x14ac:dyDescent="0.25">
      <c r="B114" s="52"/>
      <c r="P114" s="38"/>
      <c r="R114" s="41"/>
      <c r="S114" s="41"/>
    </row>
    <row r="115" spans="1:19" s="17" customFormat="1" ht="37.5" customHeight="1" x14ac:dyDescent="0.25">
      <c r="A115" s="14"/>
      <c r="B115" s="51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/>
      <c r="P115" s="39"/>
      <c r="R115" s="16"/>
      <c r="S115" s="16"/>
    </row>
    <row r="116" spans="1:19" s="17" customFormat="1" ht="37.5" customHeight="1" x14ac:dyDescent="0.25">
      <c r="A116" s="14"/>
      <c r="B116" s="51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/>
      <c r="P116" s="39"/>
      <c r="R116" s="16"/>
      <c r="S116" s="16"/>
    </row>
    <row r="117" spans="1:19" s="17" customFormat="1" ht="37.5" customHeight="1" x14ac:dyDescent="0.25">
      <c r="A117" s="14"/>
      <c r="B117" s="51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  <c r="P117" s="39"/>
      <c r="R117" s="16"/>
      <c r="S117" s="16"/>
    </row>
    <row r="118" spans="1:19" s="17" customFormat="1" x14ac:dyDescent="0.25">
      <c r="A118" s="14"/>
      <c r="B118" s="51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/>
      <c r="P118" s="39"/>
      <c r="R118" s="16"/>
      <c r="S118" s="16"/>
    </row>
    <row r="119" spans="1:19" x14ac:dyDescent="0.25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1"/>
      <c r="P119" s="39"/>
    </row>
  </sheetData>
  <mergeCells count="9">
    <mergeCell ref="A71:B71"/>
    <mergeCell ref="A52:B52"/>
    <mergeCell ref="A2:O2"/>
    <mergeCell ref="A24:B24"/>
    <mergeCell ref="A27:O27"/>
    <mergeCell ref="A47:B47"/>
    <mergeCell ref="A51:N51"/>
    <mergeCell ref="O28:O46"/>
    <mergeCell ref="O52:O70"/>
  </mergeCells>
  <conditionalFormatting sqref="D71:O71 C53:N71">
    <cfRule type="cellIs" dxfId="7" priority="1" operator="equal">
      <formula>0</formula>
    </cfRule>
    <cfRule type="cellIs" dxfId="6" priority="2" operator="lessThan">
      <formula>0</formula>
    </cfRule>
    <cfRule type="cellIs" dxfId="5" priority="3" operator="greaterThan">
      <formula>0</formula>
    </cfRule>
    <cfRule type="cellIs" dxfId="4" priority="7" operator="greaterThan">
      <formula>15022</formula>
    </cfRule>
  </conditionalFormatting>
  <conditionalFormatting sqref="C53:N70">
    <cfRule type="cellIs" dxfId="3" priority="6" operator="greaterThan">
      <formula>1</formula>
    </cfRule>
  </conditionalFormatting>
  <conditionalFormatting sqref="C71:O71"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P53:P70 C71:P71 C53:N70">
    <cfRule type="cellIs" dxfId="0" priority="11" operator="greaterThan">
      <formula>1</formula>
    </cfRule>
    <cfRule type="colorScale" priority="12">
      <colorScale>
        <cfvo type="min"/>
        <cfvo type="max"/>
        <color rgb="FFFF0000"/>
        <color theme="9" tint="-0.249977111117893"/>
      </colorScale>
    </cfRule>
    <cfRule type="colorScale" priority="13">
      <colorScale>
        <cfvo type="min"/>
        <cfvo type="max"/>
        <color rgb="FFFF7128"/>
        <color theme="9" tint="-0.249977111117893"/>
      </colorScale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O72"/>
  <sheetViews>
    <sheetView topLeftCell="E4" workbookViewId="0">
      <selection activeCell="K19" sqref="K19"/>
    </sheetView>
  </sheetViews>
  <sheetFormatPr baseColWidth="10" defaultColWidth="13" defaultRowHeight="15" x14ac:dyDescent="0.25"/>
  <cols>
    <col min="1" max="1" width="15.140625" style="217" customWidth="1"/>
    <col min="2" max="2" width="19.140625" style="217" customWidth="1"/>
    <col min="3" max="5" width="15.7109375" style="217" customWidth="1"/>
    <col min="6" max="14" width="15.7109375" style="206" customWidth="1"/>
    <col min="15" max="15" width="16.28515625" style="206" customWidth="1"/>
    <col min="16" max="16384" width="13" style="206"/>
  </cols>
  <sheetData>
    <row r="1" spans="1:14" ht="17.25" customHeight="1" x14ac:dyDescent="0.25">
      <c r="A1" s="240" t="s">
        <v>194</v>
      </c>
      <c r="B1" s="205"/>
      <c r="C1" s="205" t="s">
        <v>182</v>
      </c>
      <c r="D1" s="205" t="s">
        <v>183</v>
      </c>
      <c r="E1" s="205" t="s">
        <v>184</v>
      </c>
      <c r="F1" s="205" t="s">
        <v>185</v>
      </c>
      <c r="G1" s="205" t="s">
        <v>186</v>
      </c>
      <c r="H1" s="205" t="s">
        <v>187</v>
      </c>
      <c r="I1" s="205" t="s">
        <v>188</v>
      </c>
      <c r="J1" s="205" t="s">
        <v>189</v>
      </c>
      <c r="K1" s="205" t="s">
        <v>190</v>
      </c>
      <c r="L1" s="205" t="s">
        <v>191</v>
      </c>
      <c r="M1" s="205" t="s">
        <v>192</v>
      </c>
      <c r="N1" s="205" t="s">
        <v>193</v>
      </c>
    </row>
    <row r="2" spans="1:14" ht="17.25" customHeight="1" x14ac:dyDescent="0.25">
      <c r="A2" s="240"/>
      <c r="B2" s="207" t="s">
        <v>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ht="17.25" customHeight="1" x14ac:dyDescent="0.25">
      <c r="A3" s="240"/>
      <c r="B3" s="207" t="s">
        <v>181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ht="17.25" customHeight="1" x14ac:dyDescent="0.25">
      <c r="A4" s="240"/>
      <c r="B4" s="209" t="s">
        <v>14</v>
      </c>
      <c r="C4" s="210">
        <f>SUM(C2:C3)</f>
        <v>0</v>
      </c>
      <c r="D4" s="210">
        <f t="shared" ref="D4:N4" si="0">SUM(D2:D3)</f>
        <v>0</v>
      </c>
      <c r="E4" s="210">
        <f t="shared" si="0"/>
        <v>0</v>
      </c>
      <c r="F4" s="210">
        <f t="shared" si="0"/>
        <v>0</v>
      </c>
      <c r="G4" s="210">
        <f t="shared" si="0"/>
        <v>0</v>
      </c>
      <c r="H4" s="210">
        <f t="shared" si="0"/>
        <v>0</v>
      </c>
      <c r="I4" s="210">
        <f t="shared" si="0"/>
        <v>0</v>
      </c>
      <c r="J4" s="210">
        <f t="shared" si="0"/>
        <v>0</v>
      </c>
      <c r="K4" s="210">
        <f t="shared" si="0"/>
        <v>0</v>
      </c>
      <c r="L4" s="210">
        <f t="shared" si="0"/>
        <v>0</v>
      </c>
      <c r="M4" s="210">
        <f t="shared" si="0"/>
        <v>0</v>
      </c>
      <c r="N4" s="210">
        <f t="shared" si="0"/>
        <v>0</v>
      </c>
    </row>
    <row r="5" spans="1:14" s="215" customFormat="1" ht="17.25" customHeight="1" x14ac:dyDescent="0.25">
      <c r="A5" s="211"/>
      <c r="B5" s="211"/>
      <c r="C5" s="212"/>
      <c r="D5" s="212"/>
      <c r="E5" s="212"/>
      <c r="F5" s="213"/>
      <c r="G5" s="214"/>
    </row>
    <row r="6" spans="1:14" ht="17.25" customHeight="1" x14ac:dyDescent="0.25">
      <c r="A6" s="240" t="s">
        <v>195</v>
      </c>
      <c r="B6" s="205"/>
      <c r="C6" s="205" t="s">
        <v>182</v>
      </c>
      <c r="D6" s="205" t="s">
        <v>183</v>
      </c>
      <c r="E6" s="205" t="s">
        <v>184</v>
      </c>
      <c r="F6" s="205" t="s">
        <v>185</v>
      </c>
      <c r="G6" s="205" t="s">
        <v>186</v>
      </c>
      <c r="H6" s="205" t="s">
        <v>187</v>
      </c>
      <c r="I6" s="205" t="s">
        <v>188</v>
      </c>
      <c r="J6" s="205" t="s">
        <v>189</v>
      </c>
      <c r="K6" s="205" t="s">
        <v>190</v>
      </c>
      <c r="L6" s="205" t="s">
        <v>191</v>
      </c>
      <c r="M6" s="205" t="s">
        <v>192</v>
      </c>
      <c r="N6" s="205" t="s">
        <v>193</v>
      </c>
    </row>
    <row r="7" spans="1:14" ht="17.25" customHeight="1" x14ac:dyDescent="0.25">
      <c r="A7" s="240"/>
      <c r="B7" s="207" t="s">
        <v>181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1:14" ht="17.25" customHeight="1" x14ac:dyDescent="0.25">
      <c r="A8" s="240"/>
      <c r="B8" s="209" t="s">
        <v>14</v>
      </c>
      <c r="C8" s="210">
        <f t="shared" ref="C8:N8" si="1">SUM(C7:C7)</f>
        <v>0</v>
      </c>
      <c r="D8" s="210">
        <f t="shared" si="1"/>
        <v>0</v>
      </c>
      <c r="E8" s="210">
        <f t="shared" si="1"/>
        <v>0</v>
      </c>
      <c r="F8" s="210">
        <f t="shared" si="1"/>
        <v>0</v>
      </c>
      <c r="G8" s="210">
        <f t="shared" si="1"/>
        <v>0</v>
      </c>
      <c r="H8" s="210">
        <f t="shared" si="1"/>
        <v>0</v>
      </c>
      <c r="I8" s="210">
        <f t="shared" si="1"/>
        <v>0</v>
      </c>
      <c r="J8" s="210">
        <f t="shared" si="1"/>
        <v>0</v>
      </c>
      <c r="K8" s="210">
        <f t="shared" si="1"/>
        <v>0</v>
      </c>
      <c r="L8" s="210">
        <f t="shared" si="1"/>
        <v>0</v>
      </c>
      <c r="M8" s="210">
        <f t="shared" si="1"/>
        <v>0</v>
      </c>
      <c r="N8" s="210">
        <f t="shared" si="1"/>
        <v>0</v>
      </c>
    </row>
    <row r="9" spans="1:14" ht="17.25" customHeight="1" x14ac:dyDescent="0.25">
      <c r="A9" s="211"/>
      <c r="B9" s="211"/>
      <c r="C9" s="212"/>
      <c r="D9" s="212"/>
      <c r="E9" s="212"/>
      <c r="F9" s="213"/>
      <c r="G9" s="214"/>
      <c r="H9" s="215"/>
      <c r="I9" s="215"/>
      <c r="J9" s="215"/>
      <c r="K9" s="215"/>
      <c r="L9" s="215"/>
      <c r="M9" s="215"/>
      <c r="N9" s="215"/>
    </row>
    <row r="10" spans="1:14" x14ac:dyDescent="0.25">
      <c r="A10" s="240" t="s">
        <v>196</v>
      </c>
      <c r="B10" s="205"/>
      <c r="C10" s="205" t="s">
        <v>182</v>
      </c>
      <c r="D10" s="205" t="s">
        <v>183</v>
      </c>
      <c r="E10" s="205" t="s">
        <v>184</v>
      </c>
      <c r="F10" s="205" t="s">
        <v>185</v>
      </c>
      <c r="G10" s="205" t="s">
        <v>186</v>
      </c>
      <c r="H10" s="205" t="s">
        <v>187</v>
      </c>
      <c r="I10" s="205" t="s">
        <v>188</v>
      </c>
      <c r="J10" s="205" t="s">
        <v>189</v>
      </c>
      <c r="K10" s="205" t="s">
        <v>190</v>
      </c>
      <c r="L10" s="205" t="s">
        <v>191</v>
      </c>
      <c r="M10" s="205" t="s">
        <v>192</v>
      </c>
      <c r="N10" s="205" t="s">
        <v>193</v>
      </c>
    </row>
    <row r="11" spans="1:14" x14ac:dyDescent="0.25">
      <c r="A11" s="240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1:14" x14ac:dyDescent="0.25">
      <c r="A12" s="240"/>
      <c r="B12" s="209" t="s">
        <v>14</v>
      </c>
      <c r="C12" s="210">
        <f t="shared" ref="C12" si="2">SUM(C11:C11)</f>
        <v>0</v>
      </c>
      <c r="D12" s="210">
        <f t="shared" ref="D12" si="3">SUM(D11:D11)</f>
        <v>0</v>
      </c>
      <c r="E12" s="210">
        <f t="shared" ref="E12" si="4">SUM(E11:E11)</f>
        <v>0</v>
      </c>
      <c r="F12" s="210">
        <f t="shared" ref="F12" si="5">SUM(F11:F11)</f>
        <v>0</v>
      </c>
      <c r="G12" s="210">
        <f t="shared" ref="G12" si="6">SUM(G11:G11)</f>
        <v>0</v>
      </c>
      <c r="H12" s="210">
        <f t="shared" ref="H12" si="7">SUM(H11:H11)</f>
        <v>0</v>
      </c>
      <c r="I12" s="210">
        <f t="shared" ref="I12" si="8">SUM(I11:I11)</f>
        <v>0</v>
      </c>
      <c r="J12" s="210">
        <f t="shared" ref="J12" si="9">SUM(J11:J11)</f>
        <v>0</v>
      </c>
      <c r="K12" s="210">
        <f t="shared" ref="K12" si="10">SUM(K11:K11)</f>
        <v>0</v>
      </c>
      <c r="L12" s="210">
        <f t="shared" ref="L12" si="11">SUM(L11:L11)</f>
        <v>0</v>
      </c>
      <c r="M12" s="210">
        <f t="shared" ref="M12" si="12">SUM(M11:M11)</f>
        <v>0</v>
      </c>
      <c r="N12" s="210">
        <f t="shared" ref="N12" si="13">SUM(N11:N11)</f>
        <v>0</v>
      </c>
    </row>
    <row r="13" spans="1:14" x14ac:dyDescent="0.25">
      <c r="A13" s="211"/>
      <c r="B13" s="211"/>
      <c r="C13" s="212"/>
      <c r="D13" s="212"/>
      <c r="E13" s="212"/>
      <c r="F13" s="213"/>
      <c r="G13" s="214"/>
      <c r="H13" s="215"/>
      <c r="I13" s="215"/>
      <c r="J13" s="215"/>
      <c r="K13" s="215"/>
      <c r="L13" s="215"/>
      <c r="M13" s="215"/>
      <c r="N13" s="215"/>
    </row>
    <row r="14" spans="1:14" x14ac:dyDescent="0.25">
      <c r="A14" s="240" t="s">
        <v>197</v>
      </c>
      <c r="B14" s="205"/>
      <c r="C14" s="205" t="s">
        <v>182</v>
      </c>
      <c r="D14" s="205" t="s">
        <v>183</v>
      </c>
      <c r="E14" s="205" t="s">
        <v>184</v>
      </c>
      <c r="F14" s="205" t="s">
        <v>185</v>
      </c>
      <c r="G14" s="205" t="s">
        <v>186</v>
      </c>
      <c r="H14" s="205" t="s">
        <v>187</v>
      </c>
      <c r="I14" s="205" t="s">
        <v>188</v>
      </c>
      <c r="J14" s="205" t="s">
        <v>189</v>
      </c>
      <c r="K14" s="205" t="s">
        <v>190</v>
      </c>
      <c r="L14" s="205" t="s">
        <v>191</v>
      </c>
      <c r="M14" s="205" t="s">
        <v>192</v>
      </c>
      <c r="N14" s="205" t="s">
        <v>193</v>
      </c>
    </row>
    <row r="15" spans="1:14" x14ac:dyDescent="0.25">
      <c r="A15" s="240"/>
      <c r="B15" s="207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</row>
    <row r="16" spans="1:14" x14ac:dyDescent="0.25">
      <c r="A16" s="240"/>
      <c r="B16" s="209" t="s">
        <v>14</v>
      </c>
      <c r="C16" s="210">
        <f t="shared" ref="C16" si="14">SUM(C15:C15)</f>
        <v>0</v>
      </c>
      <c r="D16" s="210">
        <f t="shared" ref="D16" si="15">SUM(D15:D15)</f>
        <v>0</v>
      </c>
      <c r="E16" s="210">
        <f t="shared" ref="E16" si="16">SUM(E15:E15)</f>
        <v>0</v>
      </c>
      <c r="F16" s="210">
        <f t="shared" ref="F16" si="17">SUM(F15:F15)</f>
        <v>0</v>
      </c>
      <c r="G16" s="210">
        <f t="shared" ref="G16" si="18">SUM(G15:G15)</f>
        <v>0</v>
      </c>
      <c r="H16" s="210">
        <f t="shared" ref="H16" si="19">SUM(H15:H15)</f>
        <v>0</v>
      </c>
      <c r="I16" s="210">
        <f t="shared" ref="I16" si="20">SUM(I15:I15)</f>
        <v>0</v>
      </c>
      <c r="J16" s="210">
        <f t="shared" ref="J16" si="21">SUM(J15:J15)</f>
        <v>0</v>
      </c>
      <c r="K16" s="210">
        <f t="shared" ref="K16" si="22">SUM(K15:K15)</f>
        <v>0</v>
      </c>
      <c r="L16" s="210">
        <f t="shared" ref="L16" si="23">SUM(L15:L15)</f>
        <v>0</v>
      </c>
      <c r="M16" s="210">
        <f t="shared" ref="M16" si="24">SUM(M15:M15)</f>
        <v>0</v>
      </c>
      <c r="N16" s="210">
        <f t="shared" ref="N16" si="25">SUM(N15:N15)</f>
        <v>0</v>
      </c>
    </row>
    <row r="17" spans="1:14" x14ac:dyDescent="0.25">
      <c r="A17" s="211"/>
      <c r="B17" s="211"/>
      <c r="C17" s="212"/>
      <c r="D17" s="212"/>
      <c r="E17" s="212"/>
      <c r="F17" s="213"/>
      <c r="G17" s="214"/>
      <c r="H17" s="215"/>
      <c r="I17" s="215"/>
      <c r="J17" s="215"/>
      <c r="K17" s="215"/>
      <c r="L17" s="215"/>
      <c r="M17" s="215"/>
      <c r="N17" s="215"/>
    </row>
    <row r="18" spans="1:14" x14ac:dyDescent="0.25">
      <c r="A18" s="240" t="s">
        <v>198</v>
      </c>
      <c r="B18" s="205"/>
      <c r="C18" s="205" t="s">
        <v>182</v>
      </c>
      <c r="D18" s="205" t="s">
        <v>183</v>
      </c>
      <c r="E18" s="205" t="s">
        <v>184</v>
      </c>
      <c r="F18" s="205" t="s">
        <v>185</v>
      </c>
      <c r="G18" s="205" t="s">
        <v>186</v>
      </c>
      <c r="H18" s="205" t="s">
        <v>187</v>
      </c>
      <c r="I18" s="205" t="s">
        <v>188</v>
      </c>
      <c r="J18" s="205" t="s">
        <v>189</v>
      </c>
      <c r="K18" s="205" t="s">
        <v>190</v>
      </c>
      <c r="L18" s="205" t="s">
        <v>191</v>
      </c>
      <c r="M18" s="205" t="s">
        <v>192</v>
      </c>
      <c r="N18" s="205" t="s">
        <v>193</v>
      </c>
    </row>
    <row r="19" spans="1:14" x14ac:dyDescent="0.25">
      <c r="A19" s="240"/>
      <c r="B19" s="207"/>
      <c r="C19" s="216"/>
      <c r="D19" s="216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1:14" x14ac:dyDescent="0.25">
      <c r="A20" s="240"/>
      <c r="B20" s="209" t="s">
        <v>14</v>
      </c>
      <c r="C20" s="210">
        <f t="shared" ref="C20:N20" si="26">SUM(C19:C19)</f>
        <v>0</v>
      </c>
      <c r="D20" s="210">
        <f t="shared" si="26"/>
        <v>0</v>
      </c>
      <c r="E20" s="210">
        <f t="shared" si="26"/>
        <v>0</v>
      </c>
      <c r="F20" s="210">
        <f t="shared" si="26"/>
        <v>0</v>
      </c>
      <c r="G20" s="210">
        <f t="shared" si="26"/>
        <v>0</v>
      </c>
      <c r="H20" s="210">
        <f t="shared" si="26"/>
        <v>0</v>
      </c>
      <c r="I20" s="210">
        <f t="shared" si="26"/>
        <v>0</v>
      </c>
      <c r="J20" s="210">
        <f t="shared" si="26"/>
        <v>0</v>
      </c>
      <c r="K20" s="210">
        <f t="shared" si="26"/>
        <v>0</v>
      </c>
      <c r="L20" s="210">
        <f t="shared" si="26"/>
        <v>0</v>
      </c>
      <c r="M20" s="210">
        <f t="shared" si="26"/>
        <v>0</v>
      </c>
      <c r="N20" s="210">
        <f t="shared" si="26"/>
        <v>0</v>
      </c>
    </row>
    <row r="21" spans="1:14" x14ac:dyDescent="0.25">
      <c r="A21" s="211"/>
      <c r="B21" s="211"/>
      <c r="C21" s="212"/>
      <c r="D21" s="212"/>
      <c r="E21" s="212"/>
      <c r="F21" s="213"/>
      <c r="G21" s="214"/>
      <c r="H21" s="215"/>
      <c r="I21" s="215"/>
      <c r="J21" s="215"/>
      <c r="K21" s="215"/>
      <c r="L21" s="215"/>
      <c r="M21" s="215"/>
      <c r="N21" s="215"/>
    </row>
    <row r="22" spans="1:14" x14ac:dyDescent="0.25">
      <c r="A22" s="240" t="s">
        <v>199</v>
      </c>
      <c r="B22" s="205"/>
      <c r="C22" s="205" t="s">
        <v>182</v>
      </c>
      <c r="D22" s="205" t="s">
        <v>183</v>
      </c>
      <c r="E22" s="205" t="s">
        <v>184</v>
      </c>
      <c r="F22" s="205" t="s">
        <v>185</v>
      </c>
      <c r="G22" s="205" t="s">
        <v>186</v>
      </c>
      <c r="H22" s="205" t="s">
        <v>187</v>
      </c>
      <c r="I22" s="205" t="s">
        <v>188</v>
      </c>
      <c r="J22" s="205" t="s">
        <v>189</v>
      </c>
      <c r="K22" s="205" t="s">
        <v>190</v>
      </c>
      <c r="L22" s="205" t="s">
        <v>191</v>
      </c>
      <c r="M22" s="205" t="s">
        <v>192</v>
      </c>
      <c r="N22" s="205" t="s">
        <v>193</v>
      </c>
    </row>
    <row r="23" spans="1:14" x14ac:dyDescent="0.25">
      <c r="A23" s="240"/>
      <c r="B23" s="207"/>
      <c r="C23" s="218"/>
      <c r="D23" s="218"/>
      <c r="E23" s="218"/>
      <c r="F23" s="218"/>
      <c r="G23" s="218"/>
      <c r="H23" s="218"/>
      <c r="I23" s="208"/>
      <c r="J23" s="208"/>
      <c r="K23" s="208"/>
      <c r="L23" s="208"/>
      <c r="M23" s="208"/>
      <c r="N23" s="208"/>
    </row>
    <row r="24" spans="1:14" x14ac:dyDescent="0.25">
      <c r="A24" s="240"/>
      <c r="B24" s="209" t="s">
        <v>14</v>
      </c>
      <c r="C24" s="210">
        <f t="shared" ref="C24:N24" si="27">SUM(C23:C23)</f>
        <v>0</v>
      </c>
      <c r="D24" s="210">
        <f t="shared" si="27"/>
        <v>0</v>
      </c>
      <c r="E24" s="210">
        <f t="shared" si="27"/>
        <v>0</v>
      </c>
      <c r="F24" s="210">
        <f t="shared" si="27"/>
        <v>0</v>
      </c>
      <c r="G24" s="210">
        <f t="shared" si="27"/>
        <v>0</v>
      </c>
      <c r="H24" s="210">
        <f t="shared" si="27"/>
        <v>0</v>
      </c>
      <c r="I24" s="210">
        <f t="shared" si="27"/>
        <v>0</v>
      </c>
      <c r="J24" s="210">
        <f t="shared" si="27"/>
        <v>0</v>
      </c>
      <c r="K24" s="210">
        <f t="shared" si="27"/>
        <v>0</v>
      </c>
      <c r="L24" s="210">
        <f t="shared" si="27"/>
        <v>0</v>
      </c>
      <c r="M24" s="210">
        <f t="shared" si="27"/>
        <v>0</v>
      </c>
      <c r="N24" s="210">
        <f t="shared" si="27"/>
        <v>0</v>
      </c>
    </row>
    <row r="25" spans="1:14" x14ac:dyDescent="0.25">
      <c r="A25" s="211"/>
      <c r="B25" s="211"/>
      <c r="C25" s="212"/>
      <c r="D25" s="212"/>
      <c r="E25" s="212"/>
      <c r="F25" s="213"/>
      <c r="G25" s="214"/>
      <c r="H25" s="215"/>
      <c r="I25" s="215"/>
      <c r="J25" s="215"/>
      <c r="K25" s="215"/>
      <c r="L25" s="215"/>
      <c r="M25" s="215"/>
      <c r="N25" s="215"/>
    </row>
    <row r="26" spans="1:14" x14ac:dyDescent="0.25">
      <c r="A26" s="240" t="s">
        <v>20</v>
      </c>
      <c r="B26" s="205"/>
      <c r="C26" s="205" t="s">
        <v>182</v>
      </c>
      <c r="D26" s="205" t="s">
        <v>183</v>
      </c>
      <c r="E26" s="205" t="s">
        <v>184</v>
      </c>
      <c r="F26" s="205" t="s">
        <v>185</v>
      </c>
      <c r="G26" s="205" t="s">
        <v>186</v>
      </c>
      <c r="H26" s="205" t="s">
        <v>187</v>
      </c>
      <c r="I26" s="205" t="s">
        <v>188</v>
      </c>
      <c r="J26" s="205" t="s">
        <v>189</v>
      </c>
      <c r="K26" s="205" t="s">
        <v>190</v>
      </c>
      <c r="L26" s="205" t="s">
        <v>191</v>
      </c>
      <c r="M26" s="205" t="s">
        <v>192</v>
      </c>
      <c r="N26" s="205" t="s">
        <v>193</v>
      </c>
    </row>
    <row r="27" spans="1:14" x14ac:dyDescent="0.25">
      <c r="A27" s="240"/>
      <c r="B27" s="207"/>
      <c r="C27" s="216"/>
      <c r="D27" s="216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1:14" x14ac:dyDescent="0.25">
      <c r="A28" s="240"/>
      <c r="B28" s="209" t="s">
        <v>14</v>
      </c>
      <c r="C28" s="210">
        <f t="shared" ref="C28:N28" si="28">SUM(C27:C27)</f>
        <v>0</v>
      </c>
      <c r="D28" s="210">
        <f t="shared" si="28"/>
        <v>0</v>
      </c>
      <c r="E28" s="210">
        <f t="shared" si="28"/>
        <v>0</v>
      </c>
      <c r="F28" s="210">
        <f t="shared" si="28"/>
        <v>0</v>
      </c>
      <c r="G28" s="210">
        <f t="shared" si="28"/>
        <v>0</v>
      </c>
      <c r="H28" s="210">
        <f t="shared" si="28"/>
        <v>0</v>
      </c>
      <c r="I28" s="210">
        <f t="shared" si="28"/>
        <v>0</v>
      </c>
      <c r="J28" s="210">
        <f t="shared" si="28"/>
        <v>0</v>
      </c>
      <c r="K28" s="210">
        <f t="shared" si="28"/>
        <v>0</v>
      </c>
      <c r="L28" s="210">
        <f t="shared" si="28"/>
        <v>0</v>
      </c>
      <c r="M28" s="210">
        <f t="shared" si="28"/>
        <v>0</v>
      </c>
      <c r="N28" s="210">
        <f t="shared" si="28"/>
        <v>0</v>
      </c>
    </row>
    <row r="29" spans="1:14" x14ac:dyDescent="0.25">
      <c r="A29" s="211"/>
      <c r="B29" s="211"/>
      <c r="C29" s="212"/>
      <c r="D29" s="212"/>
      <c r="E29" s="212"/>
      <c r="F29" s="213"/>
      <c r="G29" s="214"/>
      <c r="H29" s="215"/>
      <c r="I29" s="215"/>
      <c r="J29" s="215"/>
      <c r="K29" s="215"/>
      <c r="L29" s="215"/>
      <c r="M29" s="215"/>
      <c r="N29" s="215"/>
    </row>
    <row r="30" spans="1:14" x14ac:dyDescent="0.25">
      <c r="A30" s="240" t="s">
        <v>200</v>
      </c>
      <c r="B30" s="205"/>
      <c r="C30" s="205" t="s">
        <v>182</v>
      </c>
      <c r="D30" s="205" t="s">
        <v>183</v>
      </c>
      <c r="E30" s="205" t="s">
        <v>184</v>
      </c>
      <c r="F30" s="205" t="s">
        <v>185</v>
      </c>
      <c r="G30" s="205" t="s">
        <v>186</v>
      </c>
      <c r="H30" s="205" t="s">
        <v>187</v>
      </c>
      <c r="I30" s="205" t="s">
        <v>188</v>
      </c>
      <c r="J30" s="205" t="s">
        <v>189</v>
      </c>
      <c r="K30" s="205" t="s">
        <v>190</v>
      </c>
      <c r="L30" s="205" t="s">
        <v>191</v>
      </c>
      <c r="M30" s="205" t="s">
        <v>192</v>
      </c>
      <c r="N30" s="205" t="s">
        <v>193</v>
      </c>
    </row>
    <row r="31" spans="1:14" x14ac:dyDescent="0.25">
      <c r="A31" s="240"/>
      <c r="B31" s="207"/>
      <c r="C31" s="216"/>
      <c r="D31" s="216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1:14" x14ac:dyDescent="0.25">
      <c r="A32" s="240"/>
      <c r="B32" s="209" t="s">
        <v>14</v>
      </c>
      <c r="C32" s="210">
        <f t="shared" ref="C32:N32" si="29">SUM(C31:C31)</f>
        <v>0</v>
      </c>
      <c r="D32" s="210">
        <f t="shared" si="29"/>
        <v>0</v>
      </c>
      <c r="E32" s="210">
        <f t="shared" si="29"/>
        <v>0</v>
      </c>
      <c r="F32" s="210">
        <f t="shared" si="29"/>
        <v>0</v>
      </c>
      <c r="G32" s="210">
        <f t="shared" si="29"/>
        <v>0</v>
      </c>
      <c r="H32" s="210">
        <f t="shared" si="29"/>
        <v>0</v>
      </c>
      <c r="I32" s="210">
        <f t="shared" si="29"/>
        <v>0</v>
      </c>
      <c r="J32" s="210">
        <f t="shared" si="29"/>
        <v>0</v>
      </c>
      <c r="K32" s="210">
        <f t="shared" si="29"/>
        <v>0</v>
      </c>
      <c r="L32" s="210">
        <f t="shared" si="29"/>
        <v>0</v>
      </c>
      <c r="M32" s="210">
        <f t="shared" si="29"/>
        <v>0</v>
      </c>
      <c r="N32" s="210">
        <f t="shared" si="29"/>
        <v>0</v>
      </c>
    </row>
    <row r="33" spans="1:15" x14ac:dyDescent="0.25">
      <c r="A33" s="211"/>
      <c r="B33" s="211"/>
      <c r="C33" s="212"/>
      <c r="D33" s="212"/>
      <c r="E33" s="212"/>
      <c r="F33" s="213"/>
      <c r="G33" s="214"/>
      <c r="H33" s="215"/>
      <c r="I33" s="215"/>
      <c r="J33" s="215"/>
      <c r="K33" s="215"/>
      <c r="L33" s="215"/>
      <c r="M33" s="215"/>
      <c r="N33" s="215"/>
    </row>
    <row r="34" spans="1:15" x14ac:dyDescent="0.25">
      <c r="A34" s="240" t="s">
        <v>201</v>
      </c>
      <c r="B34" s="205"/>
      <c r="C34" s="205" t="s">
        <v>182</v>
      </c>
      <c r="D34" s="205" t="s">
        <v>183</v>
      </c>
      <c r="E34" s="205" t="s">
        <v>184</v>
      </c>
      <c r="F34" s="205" t="s">
        <v>185</v>
      </c>
      <c r="G34" s="205" t="s">
        <v>186</v>
      </c>
      <c r="H34" s="205" t="s">
        <v>187</v>
      </c>
      <c r="I34" s="205" t="s">
        <v>188</v>
      </c>
      <c r="J34" s="205" t="s">
        <v>189</v>
      </c>
      <c r="K34" s="205" t="s">
        <v>190</v>
      </c>
      <c r="L34" s="205" t="s">
        <v>191</v>
      </c>
      <c r="M34" s="205" t="s">
        <v>192</v>
      </c>
      <c r="N34" s="205" t="s">
        <v>193</v>
      </c>
    </row>
    <row r="35" spans="1:15" x14ac:dyDescent="0.25">
      <c r="A35" s="240"/>
      <c r="B35" s="205" t="s">
        <v>23</v>
      </c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5"/>
    </row>
    <row r="36" spans="1:15" x14ac:dyDescent="0.25">
      <c r="A36" s="240"/>
      <c r="B36" s="205" t="s">
        <v>24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5"/>
    </row>
    <row r="37" spans="1:15" x14ac:dyDescent="0.25">
      <c r="A37" s="240"/>
      <c r="B37" s="205" t="s">
        <v>25</v>
      </c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5"/>
    </row>
    <row r="38" spans="1:15" x14ac:dyDescent="0.25">
      <c r="A38" s="240"/>
      <c r="B38" s="205" t="s">
        <v>29</v>
      </c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5"/>
    </row>
    <row r="39" spans="1:15" x14ac:dyDescent="0.25">
      <c r="A39" s="240"/>
      <c r="B39" s="209" t="s">
        <v>14</v>
      </c>
      <c r="C39" s="210">
        <f>SUM(C35:C38)</f>
        <v>0</v>
      </c>
      <c r="D39" s="210">
        <f t="shared" ref="D39:N39" si="30">SUM(D35:D38)</f>
        <v>0</v>
      </c>
      <c r="E39" s="210">
        <f t="shared" si="30"/>
        <v>0</v>
      </c>
      <c r="F39" s="210">
        <f t="shared" si="30"/>
        <v>0</v>
      </c>
      <c r="G39" s="210">
        <f t="shared" si="30"/>
        <v>0</v>
      </c>
      <c r="H39" s="210">
        <f t="shared" si="30"/>
        <v>0</v>
      </c>
      <c r="I39" s="210">
        <f t="shared" si="30"/>
        <v>0</v>
      </c>
      <c r="J39" s="210">
        <f t="shared" si="30"/>
        <v>0</v>
      </c>
      <c r="K39" s="210">
        <f t="shared" si="30"/>
        <v>0</v>
      </c>
      <c r="L39" s="210">
        <f t="shared" si="30"/>
        <v>0</v>
      </c>
      <c r="M39" s="210">
        <f t="shared" si="30"/>
        <v>0</v>
      </c>
      <c r="N39" s="210">
        <f t="shared" si="30"/>
        <v>0</v>
      </c>
      <c r="O39" s="5"/>
    </row>
    <row r="40" spans="1:15" x14ac:dyDescent="0.25">
      <c r="A40" s="211"/>
      <c r="B40" s="211"/>
      <c r="C40" s="212"/>
      <c r="D40" s="212"/>
      <c r="E40" s="212"/>
      <c r="F40" s="213"/>
      <c r="G40" s="214"/>
      <c r="H40" s="215"/>
      <c r="I40" s="215"/>
      <c r="J40" s="215"/>
      <c r="K40" s="215"/>
      <c r="L40" s="215"/>
      <c r="M40" s="215"/>
      <c r="N40" s="215"/>
    </row>
    <row r="41" spans="1:15" x14ac:dyDescent="0.25">
      <c r="A41" s="240" t="s">
        <v>202</v>
      </c>
      <c r="B41" s="205"/>
      <c r="C41" s="205" t="s">
        <v>182</v>
      </c>
      <c r="D41" s="205" t="s">
        <v>183</v>
      </c>
      <c r="E41" s="205" t="s">
        <v>184</v>
      </c>
      <c r="F41" s="205" t="s">
        <v>185</v>
      </c>
      <c r="G41" s="205" t="s">
        <v>186</v>
      </c>
      <c r="H41" s="205" t="s">
        <v>187</v>
      </c>
      <c r="I41" s="205" t="s">
        <v>188</v>
      </c>
      <c r="J41" s="205" t="s">
        <v>189</v>
      </c>
      <c r="K41" s="205" t="s">
        <v>190</v>
      </c>
      <c r="L41" s="205" t="s">
        <v>191</v>
      </c>
      <c r="M41" s="205" t="s">
        <v>192</v>
      </c>
      <c r="N41" s="205" t="s">
        <v>193</v>
      </c>
    </row>
    <row r="42" spans="1:15" x14ac:dyDescent="0.25">
      <c r="A42" s="240"/>
      <c r="B42" s="205" t="s">
        <v>16</v>
      </c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</row>
    <row r="43" spans="1:15" x14ac:dyDescent="0.25">
      <c r="A43" s="240"/>
      <c r="B43" s="205" t="s">
        <v>39</v>
      </c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</row>
    <row r="44" spans="1:15" x14ac:dyDescent="0.25">
      <c r="A44" s="240"/>
      <c r="B44" s="205" t="s">
        <v>40</v>
      </c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</row>
    <row r="45" spans="1:15" x14ac:dyDescent="0.25">
      <c r="A45" s="240"/>
      <c r="B45" s="209" t="s">
        <v>14</v>
      </c>
      <c r="C45" s="210">
        <f>C42+C43+C44</f>
        <v>0</v>
      </c>
      <c r="D45" s="210">
        <f t="shared" ref="D45:N45" si="31">D42+D43+D44</f>
        <v>0</v>
      </c>
      <c r="E45" s="210">
        <f t="shared" si="31"/>
        <v>0</v>
      </c>
      <c r="F45" s="210">
        <f t="shared" si="31"/>
        <v>0</v>
      </c>
      <c r="G45" s="210">
        <f t="shared" si="31"/>
        <v>0</v>
      </c>
      <c r="H45" s="210">
        <f t="shared" si="31"/>
        <v>0</v>
      </c>
      <c r="I45" s="210">
        <f t="shared" si="31"/>
        <v>0</v>
      </c>
      <c r="J45" s="210">
        <f t="shared" si="31"/>
        <v>0</v>
      </c>
      <c r="K45" s="210">
        <f t="shared" si="31"/>
        <v>0</v>
      </c>
      <c r="L45" s="210">
        <f t="shared" si="31"/>
        <v>0</v>
      </c>
      <c r="M45" s="210">
        <f t="shared" si="31"/>
        <v>0</v>
      </c>
      <c r="N45" s="210">
        <f t="shared" si="31"/>
        <v>0</v>
      </c>
    </row>
    <row r="46" spans="1:15" x14ac:dyDescent="0.25">
      <c r="A46" s="211"/>
      <c r="B46" s="211"/>
      <c r="C46" s="212"/>
      <c r="D46" s="212"/>
      <c r="E46" s="212"/>
      <c r="F46" s="213"/>
      <c r="G46" s="214"/>
      <c r="H46" s="215"/>
      <c r="I46" s="215"/>
      <c r="J46" s="215"/>
      <c r="K46" s="215"/>
      <c r="L46" s="215"/>
      <c r="M46" s="215"/>
      <c r="N46" s="215"/>
    </row>
    <row r="47" spans="1:15" x14ac:dyDescent="0.25">
      <c r="A47" s="240" t="s">
        <v>203</v>
      </c>
      <c r="B47" s="205"/>
      <c r="C47" s="205" t="s">
        <v>182</v>
      </c>
      <c r="D47" s="205" t="s">
        <v>183</v>
      </c>
      <c r="E47" s="205" t="s">
        <v>184</v>
      </c>
      <c r="F47" s="205" t="s">
        <v>185</v>
      </c>
      <c r="G47" s="205" t="s">
        <v>186</v>
      </c>
      <c r="H47" s="205" t="s">
        <v>187</v>
      </c>
      <c r="I47" s="205" t="s">
        <v>188</v>
      </c>
      <c r="J47" s="205" t="s">
        <v>189</v>
      </c>
      <c r="K47" s="205" t="s">
        <v>190</v>
      </c>
      <c r="L47" s="205" t="s">
        <v>191</v>
      </c>
      <c r="M47" s="205" t="s">
        <v>192</v>
      </c>
      <c r="N47" s="205" t="s">
        <v>193</v>
      </c>
    </row>
    <row r="48" spans="1:15" x14ac:dyDescent="0.25">
      <c r="A48" s="240"/>
      <c r="B48" s="207" t="s">
        <v>0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</row>
    <row r="49" spans="1:14" x14ac:dyDescent="0.25">
      <c r="A49" s="240"/>
      <c r="B49" s="207" t="s">
        <v>181</v>
      </c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</row>
    <row r="50" spans="1:14" x14ac:dyDescent="0.25">
      <c r="A50" s="240"/>
      <c r="B50" s="209" t="s">
        <v>14</v>
      </c>
      <c r="C50" s="210">
        <f>SUM(C48:C49)</f>
        <v>0</v>
      </c>
      <c r="D50" s="210">
        <f t="shared" ref="D50:N50" si="32">SUM(D48:D49)</f>
        <v>0</v>
      </c>
      <c r="E50" s="210">
        <f t="shared" si="32"/>
        <v>0</v>
      </c>
      <c r="F50" s="210">
        <f t="shared" si="32"/>
        <v>0</v>
      </c>
      <c r="G50" s="210">
        <f t="shared" si="32"/>
        <v>0</v>
      </c>
      <c r="H50" s="210">
        <f t="shared" si="32"/>
        <v>0</v>
      </c>
      <c r="I50" s="210">
        <f t="shared" si="32"/>
        <v>0</v>
      </c>
      <c r="J50" s="210">
        <f t="shared" si="32"/>
        <v>0</v>
      </c>
      <c r="K50" s="210">
        <f t="shared" si="32"/>
        <v>0</v>
      </c>
      <c r="L50" s="210">
        <f t="shared" si="32"/>
        <v>0</v>
      </c>
      <c r="M50" s="210">
        <f t="shared" si="32"/>
        <v>0</v>
      </c>
      <c r="N50" s="210">
        <f t="shared" si="32"/>
        <v>0</v>
      </c>
    </row>
    <row r="51" spans="1:14" x14ac:dyDescent="0.25">
      <c r="A51" s="211"/>
      <c r="B51" s="211"/>
      <c r="C51" s="212"/>
      <c r="D51" s="212"/>
      <c r="E51" s="212"/>
      <c r="F51" s="213"/>
      <c r="G51" s="214"/>
      <c r="H51" s="215"/>
      <c r="I51" s="215"/>
      <c r="J51" s="215"/>
      <c r="K51" s="215"/>
      <c r="L51" s="215"/>
      <c r="M51" s="215"/>
      <c r="N51" s="215"/>
    </row>
    <row r="52" spans="1:14" x14ac:dyDescent="0.25">
      <c r="A52" s="240" t="s">
        <v>204</v>
      </c>
      <c r="B52" s="205"/>
      <c r="C52" s="205" t="s">
        <v>182</v>
      </c>
      <c r="D52" s="205" t="s">
        <v>183</v>
      </c>
      <c r="E52" s="205" t="s">
        <v>184</v>
      </c>
      <c r="F52" s="205" t="s">
        <v>185</v>
      </c>
      <c r="G52" s="205" t="s">
        <v>186</v>
      </c>
      <c r="H52" s="205" t="s">
        <v>187</v>
      </c>
      <c r="I52" s="205" t="s">
        <v>188</v>
      </c>
      <c r="J52" s="205" t="s">
        <v>189</v>
      </c>
      <c r="K52" s="205" t="s">
        <v>190</v>
      </c>
      <c r="L52" s="205" t="s">
        <v>191</v>
      </c>
      <c r="M52" s="205" t="s">
        <v>192</v>
      </c>
      <c r="N52" s="205" t="s">
        <v>193</v>
      </c>
    </row>
    <row r="53" spans="1:14" x14ac:dyDescent="0.25">
      <c r="A53" s="240"/>
      <c r="B53" s="207"/>
      <c r="C53" s="218"/>
      <c r="D53" s="218"/>
      <c r="E53" s="218"/>
      <c r="F53" s="218"/>
      <c r="G53" s="218"/>
      <c r="H53" s="218"/>
      <c r="I53" s="218"/>
      <c r="J53" s="218"/>
      <c r="K53" s="208"/>
      <c r="L53" s="208"/>
      <c r="M53" s="208"/>
      <c r="N53" s="208"/>
    </row>
    <row r="54" spans="1:14" x14ac:dyDescent="0.25">
      <c r="A54" s="240"/>
      <c r="B54" s="209" t="s">
        <v>14</v>
      </c>
      <c r="C54" s="210">
        <f t="shared" ref="C54:N54" si="33">SUM(C53:C53)</f>
        <v>0</v>
      </c>
      <c r="D54" s="210">
        <f t="shared" si="33"/>
        <v>0</v>
      </c>
      <c r="E54" s="210">
        <f t="shared" si="33"/>
        <v>0</v>
      </c>
      <c r="F54" s="210">
        <f t="shared" si="33"/>
        <v>0</v>
      </c>
      <c r="G54" s="210">
        <f t="shared" si="33"/>
        <v>0</v>
      </c>
      <c r="H54" s="210">
        <f t="shared" si="33"/>
        <v>0</v>
      </c>
      <c r="I54" s="210">
        <f t="shared" si="33"/>
        <v>0</v>
      </c>
      <c r="J54" s="210">
        <f t="shared" si="33"/>
        <v>0</v>
      </c>
      <c r="K54" s="210">
        <f t="shared" si="33"/>
        <v>0</v>
      </c>
      <c r="L54" s="210">
        <f t="shared" si="33"/>
        <v>0</v>
      </c>
      <c r="M54" s="210">
        <f t="shared" si="33"/>
        <v>0</v>
      </c>
      <c r="N54" s="210">
        <f t="shared" si="33"/>
        <v>0</v>
      </c>
    </row>
    <row r="55" spans="1:14" x14ac:dyDescent="0.25">
      <c r="A55" s="211"/>
      <c r="B55" s="211"/>
      <c r="C55" s="212"/>
      <c r="D55" s="212"/>
      <c r="E55" s="212"/>
      <c r="F55" s="213"/>
      <c r="G55" s="214"/>
      <c r="H55" s="215"/>
      <c r="I55" s="215"/>
      <c r="J55" s="215"/>
      <c r="K55" s="215"/>
      <c r="L55" s="215"/>
      <c r="M55" s="215"/>
      <c r="N55" s="215"/>
    </row>
    <row r="56" spans="1:14" x14ac:dyDescent="0.25">
      <c r="A56" s="240" t="s">
        <v>205</v>
      </c>
      <c r="B56" s="205"/>
      <c r="C56" s="205" t="s">
        <v>182</v>
      </c>
      <c r="D56" s="205" t="s">
        <v>183</v>
      </c>
      <c r="E56" s="205" t="s">
        <v>184</v>
      </c>
      <c r="F56" s="205" t="s">
        <v>185</v>
      </c>
      <c r="G56" s="205" t="s">
        <v>186</v>
      </c>
      <c r="H56" s="205" t="s">
        <v>187</v>
      </c>
      <c r="I56" s="205" t="s">
        <v>188</v>
      </c>
      <c r="J56" s="205" t="s">
        <v>189</v>
      </c>
      <c r="K56" s="205" t="s">
        <v>190</v>
      </c>
      <c r="L56" s="205" t="s">
        <v>191</v>
      </c>
      <c r="M56" s="205" t="s">
        <v>192</v>
      </c>
      <c r="N56" s="205" t="s">
        <v>193</v>
      </c>
    </row>
    <row r="57" spans="1:14" x14ac:dyDescent="0.25">
      <c r="A57" s="240"/>
      <c r="B57" s="207" t="s">
        <v>206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</row>
    <row r="58" spans="1:14" x14ac:dyDescent="0.25">
      <c r="A58" s="240"/>
      <c r="B58" s="207" t="s">
        <v>207</v>
      </c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</row>
    <row r="59" spans="1:14" x14ac:dyDescent="0.25">
      <c r="A59" s="240"/>
      <c r="B59" s="207" t="s">
        <v>208</v>
      </c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>
        <v>0</v>
      </c>
      <c r="N59" s="208">
        <v>0</v>
      </c>
    </row>
    <row r="60" spans="1:14" x14ac:dyDescent="0.25">
      <c r="A60" s="240"/>
      <c r="B60" s="209" t="s">
        <v>14</v>
      </c>
      <c r="C60" s="210">
        <f>C57+C58+C59</f>
        <v>0</v>
      </c>
      <c r="D60" s="210">
        <f t="shared" ref="D60:N60" si="34">D57+D58+D59</f>
        <v>0</v>
      </c>
      <c r="E60" s="210">
        <f t="shared" si="34"/>
        <v>0</v>
      </c>
      <c r="F60" s="210">
        <f t="shared" si="34"/>
        <v>0</v>
      </c>
      <c r="G60" s="210">
        <f t="shared" si="34"/>
        <v>0</v>
      </c>
      <c r="H60" s="210">
        <f t="shared" si="34"/>
        <v>0</v>
      </c>
      <c r="I60" s="210">
        <f t="shared" si="34"/>
        <v>0</v>
      </c>
      <c r="J60" s="210">
        <f t="shared" si="34"/>
        <v>0</v>
      </c>
      <c r="K60" s="210">
        <f t="shared" si="34"/>
        <v>0</v>
      </c>
      <c r="L60" s="210">
        <f t="shared" si="34"/>
        <v>0</v>
      </c>
      <c r="M60" s="210">
        <f t="shared" si="34"/>
        <v>0</v>
      </c>
      <c r="N60" s="210">
        <f t="shared" si="34"/>
        <v>0</v>
      </c>
    </row>
    <row r="61" spans="1:14" x14ac:dyDescent="0.25">
      <c r="A61" s="211"/>
      <c r="B61" s="211"/>
      <c r="C61" s="212"/>
      <c r="D61" s="212"/>
      <c r="E61" s="212"/>
      <c r="F61" s="213"/>
      <c r="G61" s="214"/>
      <c r="H61" s="215"/>
      <c r="I61" s="215"/>
      <c r="J61" s="215"/>
      <c r="K61" s="215"/>
      <c r="L61" s="215"/>
      <c r="M61" s="215"/>
      <c r="N61" s="215"/>
    </row>
    <row r="62" spans="1:14" x14ac:dyDescent="0.25">
      <c r="A62" s="240" t="s">
        <v>209</v>
      </c>
      <c r="B62" s="205"/>
      <c r="C62" s="205" t="s">
        <v>182</v>
      </c>
      <c r="D62" s="205" t="s">
        <v>183</v>
      </c>
      <c r="E62" s="205" t="s">
        <v>184</v>
      </c>
      <c r="F62" s="205" t="s">
        <v>185</v>
      </c>
      <c r="G62" s="205" t="s">
        <v>186</v>
      </c>
      <c r="H62" s="205" t="s">
        <v>187</v>
      </c>
      <c r="I62" s="205" t="s">
        <v>188</v>
      </c>
      <c r="J62" s="205" t="s">
        <v>189</v>
      </c>
      <c r="K62" s="205" t="s">
        <v>190</v>
      </c>
      <c r="L62" s="205" t="s">
        <v>191</v>
      </c>
      <c r="M62" s="205" t="s">
        <v>192</v>
      </c>
      <c r="N62" s="205" t="s">
        <v>193</v>
      </c>
    </row>
    <row r="63" spans="1:14" x14ac:dyDescent="0.25">
      <c r="A63" s="240"/>
      <c r="B63" s="207"/>
      <c r="C63" s="203"/>
      <c r="D63" s="218"/>
      <c r="E63" s="203"/>
      <c r="F63" s="203"/>
      <c r="G63" s="203"/>
      <c r="H63" s="203"/>
      <c r="I63" s="203"/>
      <c r="J63" s="203"/>
      <c r="K63" s="219"/>
      <c r="L63" s="203"/>
      <c r="M63" s="203"/>
      <c r="N63" s="203"/>
    </row>
    <row r="64" spans="1:14" x14ac:dyDescent="0.25">
      <c r="A64" s="240"/>
      <c r="B64" s="207"/>
      <c r="C64" s="203"/>
      <c r="D64" s="218"/>
      <c r="E64" s="203"/>
      <c r="F64" s="203"/>
      <c r="G64" s="203"/>
      <c r="H64" s="203"/>
      <c r="I64" s="203"/>
      <c r="J64" s="203"/>
      <c r="K64" s="218"/>
      <c r="L64" s="203"/>
      <c r="M64" s="203"/>
      <c r="N64" s="203"/>
    </row>
    <row r="65" spans="1:14" x14ac:dyDescent="0.25">
      <c r="A65" s="240"/>
      <c r="B65" s="207"/>
      <c r="C65" s="203"/>
      <c r="D65" s="218"/>
      <c r="E65" s="203"/>
      <c r="F65" s="203"/>
      <c r="G65" s="203"/>
      <c r="H65" s="203"/>
      <c r="I65" s="203"/>
      <c r="J65" s="203"/>
      <c r="K65" s="218"/>
      <c r="L65" s="203"/>
      <c r="M65" s="203"/>
      <c r="N65" s="203"/>
    </row>
    <row r="66" spans="1:14" x14ac:dyDescent="0.25">
      <c r="A66" s="240"/>
      <c r="B66" s="207"/>
      <c r="C66" s="203"/>
      <c r="D66" s="218"/>
      <c r="E66" s="203"/>
      <c r="F66" s="203"/>
      <c r="G66" s="203"/>
      <c r="H66" s="203"/>
      <c r="I66" s="203"/>
      <c r="J66" s="203"/>
      <c r="K66" s="218"/>
      <c r="L66" s="203"/>
      <c r="M66" s="203"/>
      <c r="N66" s="203"/>
    </row>
    <row r="67" spans="1:14" x14ac:dyDescent="0.25">
      <c r="A67" s="240"/>
      <c r="B67" s="207"/>
      <c r="C67" s="203"/>
      <c r="D67" s="218"/>
      <c r="E67" s="203"/>
      <c r="F67" s="203"/>
      <c r="G67" s="203"/>
      <c r="H67" s="203"/>
      <c r="I67" s="204"/>
      <c r="J67" s="203"/>
      <c r="K67" s="203"/>
      <c r="L67" s="203"/>
      <c r="M67" s="203"/>
      <c r="N67" s="203"/>
    </row>
    <row r="68" spans="1:14" x14ac:dyDescent="0.25">
      <c r="A68" s="240"/>
      <c r="B68" s="207"/>
      <c r="C68" s="203"/>
      <c r="D68" s="219"/>
      <c r="E68" s="203"/>
      <c r="F68" s="203"/>
      <c r="G68" s="203"/>
      <c r="H68" s="203"/>
      <c r="I68" s="203"/>
      <c r="J68" s="203"/>
      <c r="K68" s="203"/>
      <c r="L68" s="203"/>
      <c r="M68" s="203"/>
      <c r="N68" s="203"/>
    </row>
    <row r="69" spans="1:14" x14ac:dyDescent="0.25">
      <c r="A69" s="240"/>
      <c r="B69" s="207"/>
      <c r="C69" s="203"/>
      <c r="D69" s="218"/>
      <c r="E69" s="203"/>
      <c r="F69" s="203"/>
      <c r="G69" s="203"/>
      <c r="H69" s="203"/>
      <c r="I69" s="203"/>
      <c r="J69" s="203"/>
      <c r="K69" s="203"/>
      <c r="L69" s="203"/>
      <c r="M69" s="203"/>
      <c r="N69" s="203"/>
    </row>
    <row r="70" spans="1:14" x14ac:dyDescent="0.25">
      <c r="A70" s="240"/>
      <c r="B70" s="207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</row>
    <row r="71" spans="1:14" x14ac:dyDescent="0.25">
      <c r="A71" s="240"/>
      <c r="B71" s="207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</row>
    <row r="72" spans="1:14" x14ac:dyDescent="0.25">
      <c r="A72" s="240"/>
      <c r="B72" s="209" t="s">
        <v>14</v>
      </c>
      <c r="C72" s="210">
        <f>SUM(C63:C71)</f>
        <v>0</v>
      </c>
      <c r="D72" s="210">
        <f t="shared" ref="D72:N72" si="35">SUM(D63:D71)</f>
        <v>0</v>
      </c>
      <c r="E72" s="210">
        <f t="shared" si="35"/>
        <v>0</v>
      </c>
      <c r="F72" s="210">
        <f t="shared" si="35"/>
        <v>0</v>
      </c>
      <c r="G72" s="210">
        <f t="shared" si="35"/>
        <v>0</v>
      </c>
      <c r="H72" s="210">
        <f t="shared" si="35"/>
        <v>0</v>
      </c>
      <c r="I72" s="210">
        <f t="shared" si="35"/>
        <v>0</v>
      </c>
      <c r="J72" s="210">
        <f t="shared" si="35"/>
        <v>0</v>
      </c>
      <c r="K72" s="210">
        <f t="shared" si="35"/>
        <v>0</v>
      </c>
      <c r="L72" s="210">
        <f t="shared" si="35"/>
        <v>0</v>
      </c>
      <c r="M72" s="210">
        <f t="shared" si="35"/>
        <v>0</v>
      </c>
      <c r="N72" s="210">
        <f t="shared" si="35"/>
        <v>0</v>
      </c>
    </row>
  </sheetData>
  <mergeCells count="14">
    <mergeCell ref="A1:A4"/>
    <mergeCell ref="A6:A8"/>
    <mergeCell ref="A10:A12"/>
    <mergeCell ref="A14:A16"/>
    <mergeCell ref="A18:A20"/>
    <mergeCell ref="A22:A24"/>
    <mergeCell ref="A26:A28"/>
    <mergeCell ref="A30:A32"/>
    <mergeCell ref="A62:A72"/>
    <mergeCell ref="A34:A39"/>
    <mergeCell ref="A41:A45"/>
    <mergeCell ref="A47:A50"/>
    <mergeCell ref="A52:A54"/>
    <mergeCell ref="A56:A60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topLeftCell="A31" workbookViewId="0">
      <selection activeCell="D38" sqref="D38"/>
    </sheetView>
  </sheetViews>
  <sheetFormatPr baseColWidth="10" defaultColWidth="10.85546875" defaultRowHeight="15.75" x14ac:dyDescent="0.25"/>
  <cols>
    <col min="1" max="1" width="31.42578125" style="70" customWidth="1"/>
    <col min="2" max="2" width="17.7109375" style="74" customWidth="1"/>
    <col min="3" max="3" width="14.85546875" style="73" customWidth="1"/>
    <col min="4" max="4" width="15.7109375" style="70" customWidth="1"/>
    <col min="5" max="5" width="15.7109375" style="74" customWidth="1"/>
    <col min="6" max="6" width="39.7109375" style="74" customWidth="1"/>
    <col min="7" max="7" width="43.140625" style="74" customWidth="1"/>
    <col min="8" max="8" width="19.140625" style="74" customWidth="1"/>
    <col min="9" max="9" width="19.140625" style="108" customWidth="1"/>
    <col min="10" max="11" width="19.140625" style="70" customWidth="1"/>
    <col min="12" max="12" width="19.140625" style="71" customWidth="1"/>
    <col min="13" max="14" width="19.140625" style="70" customWidth="1"/>
    <col min="15" max="15" width="19.140625" style="71" customWidth="1"/>
    <col min="16" max="16" width="19.140625" style="70" customWidth="1"/>
    <col min="17" max="17" width="19.140625" style="74" customWidth="1"/>
    <col min="18" max="32" width="19.140625" style="70" customWidth="1"/>
    <col min="33" max="16384" width="10.85546875" style="70"/>
  </cols>
  <sheetData>
    <row r="1" spans="1:31" s="164" customFormat="1" ht="21.75" customHeight="1" x14ac:dyDescent="0.25">
      <c r="A1" s="241" t="s">
        <v>104</v>
      </c>
      <c r="B1" s="241"/>
      <c r="C1" s="241"/>
      <c r="D1" s="241"/>
      <c r="E1" s="241"/>
      <c r="F1" s="241"/>
      <c r="G1" s="74"/>
      <c r="H1" s="74"/>
      <c r="I1" s="108"/>
      <c r="J1" s="70"/>
      <c r="K1" s="70"/>
      <c r="L1" s="71"/>
      <c r="M1" s="70"/>
      <c r="N1" s="70"/>
      <c r="O1" s="71"/>
      <c r="P1" s="70"/>
      <c r="Q1" s="74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</row>
    <row r="2" spans="1:31" s="74" customFormat="1" ht="38.25" customHeight="1" x14ac:dyDescent="0.25">
      <c r="A2" s="165" t="s">
        <v>105</v>
      </c>
      <c r="B2" s="166" t="s">
        <v>106</v>
      </c>
      <c r="C2" s="167" t="s">
        <v>107</v>
      </c>
      <c r="D2" s="165" t="s">
        <v>108</v>
      </c>
      <c r="E2" s="165" t="s">
        <v>109</v>
      </c>
      <c r="F2" s="165" t="s">
        <v>110</v>
      </c>
      <c r="G2" s="160" t="s">
        <v>111</v>
      </c>
      <c r="L2" s="115"/>
      <c r="O2" s="115"/>
    </row>
    <row r="3" spans="1:31" ht="21.75" customHeight="1" x14ac:dyDescent="0.25">
      <c r="A3" s="70" t="s">
        <v>112</v>
      </c>
      <c r="B3" s="74">
        <v>103</v>
      </c>
      <c r="C3" s="73">
        <v>1000</v>
      </c>
      <c r="D3" s="73">
        <f>C3*B3</f>
        <v>103000</v>
      </c>
      <c r="E3" s="115" t="s">
        <v>113</v>
      </c>
    </row>
    <row r="4" spans="1:31" ht="21.75" customHeight="1" x14ac:dyDescent="0.25">
      <c r="A4" s="70" t="s">
        <v>114</v>
      </c>
      <c r="D4" s="73">
        <v>169500</v>
      </c>
      <c r="E4" s="115" t="s">
        <v>113</v>
      </c>
      <c r="I4" s="71"/>
      <c r="K4" s="74"/>
      <c r="L4" s="77"/>
      <c r="N4" s="74"/>
      <c r="R4" s="74"/>
    </row>
    <row r="5" spans="1:31" ht="21.75" customHeight="1" x14ac:dyDescent="0.25">
      <c r="A5" s="70" t="s">
        <v>115</v>
      </c>
      <c r="D5" s="73">
        <v>199000</v>
      </c>
      <c r="E5" s="115" t="s">
        <v>113</v>
      </c>
      <c r="I5" s="71"/>
      <c r="K5" s="74"/>
      <c r="L5" s="77"/>
      <c r="N5" s="74"/>
      <c r="R5" s="74"/>
    </row>
    <row r="6" spans="1:31" ht="21.75" customHeight="1" x14ac:dyDescent="0.25">
      <c r="A6" s="70" t="s">
        <v>116</v>
      </c>
      <c r="B6" s="74">
        <v>71</v>
      </c>
      <c r="D6" s="73">
        <v>184000</v>
      </c>
      <c r="E6" s="115" t="s">
        <v>113</v>
      </c>
      <c r="I6" s="71"/>
      <c r="K6" s="74"/>
      <c r="L6" s="77"/>
      <c r="N6" s="74"/>
      <c r="R6" s="74"/>
    </row>
    <row r="7" spans="1:31" ht="21.75" customHeight="1" x14ac:dyDescent="0.25">
      <c r="A7" s="70" t="s">
        <v>117</v>
      </c>
      <c r="B7" s="74">
        <v>29</v>
      </c>
      <c r="D7" s="73">
        <v>62000</v>
      </c>
      <c r="E7" s="115" t="s">
        <v>113</v>
      </c>
      <c r="I7" s="71"/>
      <c r="K7" s="74"/>
      <c r="L7" s="77"/>
      <c r="N7" s="74"/>
      <c r="R7" s="74"/>
    </row>
    <row r="8" spans="1:31" s="170" customFormat="1" ht="21.75" customHeight="1" x14ac:dyDescent="0.25">
      <c r="A8" s="70" t="s">
        <v>118</v>
      </c>
      <c r="B8" s="74"/>
      <c r="C8" s="73"/>
      <c r="D8" s="73">
        <v>13500</v>
      </c>
      <c r="E8" s="115" t="s">
        <v>113</v>
      </c>
      <c r="F8" s="168"/>
      <c r="G8" s="168"/>
      <c r="H8" s="168"/>
      <c r="I8" s="169"/>
      <c r="K8" s="168"/>
      <c r="L8" s="171"/>
      <c r="N8" s="168"/>
      <c r="O8" s="169"/>
      <c r="Q8" s="168"/>
      <c r="R8" s="168"/>
    </row>
    <row r="9" spans="1:31" s="170" customFormat="1" ht="21.75" customHeight="1" x14ac:dyDescent="0.25">
      <c r="A9" s="70" t="s">
        <v>119</v>
      </c>
      <c r="B9" s="74"/>
      <c r="C9" s="73"/>
      <c r="D9" s="73">
        <v>14200</v>
      </c>
      <c r="E9" s="115" t="s">
        <v>113</v>
      </c>
      <c r="F9" s="168"/>
      <c r="G9" s="168"/>
      <c r="H9" s="168"/>
      <c r="I9" s="169"/>
      <c r="K9" s="168"/>
      <c r="L9" s="171"/>
      <c r="N9" s="168"/>
      <c r="O9" s="169"/>
      <c r="Q9" s="168"/>
      <c r="R9" s="168"/>
    </row>
    <row r="10" spans="1:31" ht="21.75" customHeight="1" x14ac:dyDescent="0.25">
      <c r="A10" s="172" t="s">
        <v>120</v>
      </c>
      <c r="B10" s="173"/>
      <c r="C10" s="174"/>
      <c r="D10" s="174">
        <f>SUM(D3:D9)</f>
        <v>745200</v>
      </c>
      <c r="E10" s="175"/>
      <c r="F10" s="173"/>
      <c r="G10" s="168"/>
      <c r="I10" s="71"/>
      <c r="K10" s="74"/>
      <c r="L10" s="77"/>
      <c r="N10" s="74"/>
      <c r="R10" s="74"/>
    </row>
    <row r="11" spans="1:31" ht="21.75" customHeight="1" x14ac:dyDescent="0.25">
      <c r="A11" s="170"/>
      <c r="B11" s="168"/>
      <c r="C11" s="176"/>
      <c r="D11" s="176"/>
      <c r="E11" s="177"/>
      <c r="F11" s="168"/>
      <c r="I11" s="71"/>
      <c r="K11" s="74"/>
      <c r="L11" s="77"/>
      <c r="N11" s="74"/>
      <c r="R11" s="74"/>
    </row>
    <row r="12" spans="1:31" ht="21.75" customHeight="1" x14ac:dyDescent="0.25">
      <c r="D12" s="73"/>
      <c r="E12" s="115"/>
      <c r="I12" s="71"/>
      <c r="K12" s="74"/>
      <c r="L12" s="77"/>
      <c r="N12" s="74"/>
      <c r="R12" s="74"/>
    </row>
    <row r="13" spans="1:31" s="112" customFormat="1" ht="21.75" customHeight="1" x14ac:dyDescent="0.25">
      <c r="A13" s="70"/>
      <c r="B13" s="74"/>
      <c r="C13" s="73"/>
      <c r="D13" s="73"/>
      <c r="E13" s="115"/>
      <c r="F13" s="75"/>
      <c r="G13" s="114"/>
      <c r="H13" s="74"/>
      <c r="I13" s="71"/>
      <c r="K13" s="74"/>
      <c r="L13" s="77"/>
      <c r="N13" s="74"/>
      <c r="O13" s="71"/>
      <c r="Q13" s="74"/>
      <c r="R13" s="74"/>
    </row>
    <row r="14" spans="1:31" s="181" customFormat="1" ht="21.75" customHeight="1" x14ac:dyDescent="0.25">
      <c r="A14" s="178" t="s">
        <v>121</v>
      </c>
      <c r="B14" s="179"/>
      <c r="C14" s="180"/>
      <c r="D14" s="178"/>
      <c r="E14" s="179"/>
      <c r="F14" s="179"/>
      <c r="G14" s="114"/>
      <c r="H14" s="74"/>
      <c r="I14" s="71"/>
      <c r="J14" s="112"/>
      <c r="K14" s="74"/>
      <c r="L14" s="77"/>
      <c r="M14" s="112"/>
      <c r="N14" s="74"/>
      <c r="O14" s="71"/>
      <c r="P14" s="112"/>
      <c r="Q14" s="74"/>
      <c r="R14" s="74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</row>
    <row r="15" spans="1:31" s="182" customFormat="1" ht="21.75" customHeight="1" x14ac:dyDescent="0.25">
      <c r="A15" s="112" t="s">
        <v>122</v>
      </c>
      <c r="B15" s="75"/>
      <c r="C15" s="113"/>
      <c r="D15" s="114">
        <v>32000</v>
      </c>
      <c r="E15" s="114"/>
      <c r="F15" s="75" t="s">
        <v>123</v>
      </c>
      <c r="G15" s="115"/>
      <c r="H15" s="74"/>
      <c r="I15" s="71"/>
      <c r="J15" s="70"/>
      <c r="K15" s="74"/>
      <c r="L15" s="77"/>
      <c r="M15" s="70"/>
      <c r="N15" s="74"/>
      <c r="O15" s="71"/>
      <c r="P15" s="70"/>
      <c r="Q15" s="74"/>
      <c r="R15" s="74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</row>
    <row r="16" spans="1:31" s="182" customFormat="1" ht="21.75" customHeight="1" x14ac:dyDescent="0.25">
      <c r="A16" s="112" t="s">
        <v>124</v>
      </c>
      <c r="B16" s="75"/>
      <c r="C16" s="113"/>
      <c r="D16" s="114">
        <v>8434</v>
      </c>
      <c r="E16" s="114"/>
      <c r="F16" s="75" t="s">
        <v>125</v>
      </c>
      <c r="G16" s="115"/>
      <c r="H16" s="74"/>
      <c r="I16" s="71"/>
      <c r="J16" s="70"/>
      <c r="K16" s="74"/>
      <c r="L16" s="77"/>
      <c r="M16" s="70"/>
      <c r="N16" s="74"/>
      <c r="O16" s="71"/>
      <c r="P16" s="70"/>
      <c r="Q16" s="74"/>
      <c r="R16" s="74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</row>
    <row r="17" spans="1:31" s="182" customFormat="1" ht="21.75" customHeight="1" x14ac:dyDescent="0.25">
      <c r="A17" s="112" t="s">
        <v>126</v>
      </c>
      <c r="B17" s="75"/>
      <c r="C17" s="113"/>
      <c r="D17" s="113">
        <v>0</v>
      </c>
      <c r="E17" s="114"/>
      <c r="F17" s="75" t="s">
        <v>127</v>
      </c>
      <c r="G17" s="115"/>
      <c r="H17" s="74"/>
      <c r="I17" s="71"/>
      <c r="J17" s="70"/>
      <c r="K17" s="74"/>
      <c r="L17" s="77"/>
      <c r="M17" s="70"/>
      <c r="N17" s="74"/>
      <c r="O17" s="71"/>
      <c r="P17" s="70"/>
      <c r="Q17" s="74"/>
      <c r="R17" s="74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</row>
    <row r="18" spans="1:31" s="182" customFormat="1" ht="21.75" customHeight="1" x14ac:dyDescent="0.25">
      <c r="A18" s="112" t="s">
        <v>128</v>
      </c>
      <c r="B18" s="75"/>
      <c r="C18" s="113"/>
      <c r="D18" s="113">
        <v>2000</v>
      </c>
      <c r="E18" s="114"/>
      <c r="F18" s="75" t="s">
        <v>129</v>
      </c>
      <c r="G18" s="115"/>
      <c r="H18" s="74"/>
      <c r="I18" s="71"/>
      <c r="J18" s="70"/>
      <c r="K18" s="74"/>
      <c r="L18" s="77"/>
      <c r="M18" s="70"/>
      <c r="N18" s="74"/>
      <c r="O18" s="71"/>
      <c r="P18" s="70"/>
      <c r="Q18" s="74"/>
      <c r="R18" s="74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</row>
    <row r="19" spans="1:31" s="182" customFormat="1" ht="21.75" customHeight="1" x14ac:dyDescent="0.25">
      <c r="A19" s="112" t="s">
        <v>130</v>
      </c>
      <c r="B19" s="75"/>
      <c r="C19" s="113"/>
      <c r="D19" s="113">
        <v>57000</v>
      </c>
      <c r="E19" s="114"/>
      <c r="F19" s="75" t="s">
        <v>131</v>
      </c>
      <c r="G19" s="115"/>
      <c r="H19" s="74"/>
      <c r="I19" s="71"/>
      <c r="J19" s="70"/>
      <c r="K19" s="74"/>
      <c r="L19" s="77"/>
      <c r="M19" s="70"/>
      <c r="N19" s="74"/>
      <c r="O19" s="71"/>
      <c r="P19" s="70"/>
      <c r="Q19" s="74"/>
      <c r="R19" s="74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</row>
    <row r="20" spans="1:31" s="182" customFormat="1" ht="21.75" customHeight="1" x14ac:dyDescent="0.25">
      <c r="A20" s="112" t="s">
        <v>130</v>
      </c>
      <c r="B20" s="75"/>
      <c r="C20" s="113"/>
      <c r="D20" s="113">
        <v>50000</v>
      </c>
      <c r="E20" s="114"/>
      <c r="F20" s="75" t="s">
        <v>132</v>
      </c>
      <c r="G20" s="115"/>
      <c r="H20" s="74"/>
      <c r="I20" s="71"/>
      <c r="J20" s="70"/>
      <c r="K20" s="74"/>
      <c r="L20" s="77"/>
      <c r="M20" s="70"/>
      <c r="N20" s="74"/>
      <c r="O20" s="71"/>
      <c r="P20" s="70"/>
      <c r="Q20" s="74"/>
      <c r="R20" s="74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</row>
    <row r="21" spans="1:31" s="182" customFormat="1" ht="21.75" customHeight="1" x14ac:dyDescent="0.25">
      <c r="A21" s="112" t="s">
        <v>133</v>
      </c>
      <c r="B21" s="70"/>
      <c r="C21" s="70"/>
      <c r="D21" s="183">
        <v>83000</v>
      </c>
      <c r="E21" s="184"/>
      <c r="F21" s="75" t="s">
        <v>134</v>
      </c>
      <c r="G21" s="115"/>
      <c r="H21" s="74"/>
      <c r="I21" s="71"/>
      <c r="J21" s="70"/>
      <c r="K21" s="74"/>
      <c r="L21" s="77"/>
      <c r="M21" s="70"/>
      <c r="N21" s="74"/>
      <c r="O21" s="71"/>
      <c r="P21" s="70"/>
      <c r="Q21" s="74"/>
      <c r="R21" s="74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s="182" customFormat="1" ht="21.75" customHeight="1" x14ac:dyDescent="0.25">
      <c r="A22" s="112" t="s">
        <v>135</v>
      </c>
      <c r="B22" s="70"/>
      <c r="C22" s="70"/>
      <c r="D22" s="183">
        <v>6020</v>
      </c>
      <c r="E22" s="184"/>
      <c r="F22" s="75" t="s">
        <v>136</v>
      </c>
      <c r="G22" s="115"/>
      <c r="H22" s="74"/>
      <c r="I22" s="71"/>
      <c r="J22" s="70"/>
      <c r="K22" s="74"/>
      <c r="L22" s="77"/>
      <c r="M22" s="70"/>
      <c r="N22" s="74"/>
      <c r="O22" s="71"/>
      <c r="P22" s="70"/>
      <c r="Q22" s="74"/>
      <c r="R22" s="74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</row>
    <row r="23" spans="1:31" ht="21.75" customHeight="1" x14ac:dyDescent="0.25">
      <c r="A23" s="185" t="s">
        <v>137</v>
      </c>
      <c r="B23" s="186"/>
      <c r="C23" s="186"/>
      <c r="D23" s="187">
        <v>60000</v>
      </c>
      <c r="E23" s="188"/>
      <c r="F23" s="189" t="s">
        <v>138</v>
      </c>
      <c r="G23" s="115" t="s">
        <v>139</v>
      </c>
      <c r="I23" s="71"/>
      <c r="K23" s="74"/>
      <c r="L23" s="77"/>
      <c r="N23" s="74"/>
      <c r="R23" s="74"/>
    </row>
    <row r="24" spans="1:31" s="182" customFormat="1" ht="21.75" customHeight="1" x14ac:dyDescent="0.25">
      <c r="A24" s="112" t="s">
        <v>140</v>
      </c>
      <c r="B24" s="75"/>
      <c r="C24" s="113"/>
      <c r="D24" s="113">
        <v>18000</v>
      </c>
      <c r="E24" s="114"/>
      <c r="F24" s="75" t="s">
        <v>134</v>
      </c>
      <c r="G24" s="115"/>
      <c r="H24" s="74"/>
      <c r="I24" s="71"/>
      <c r="J24" s="70"/>
      <c r="K24" s="74"/>
      <c r="L24" s="77"/>
      <c r="M24" s="70"/>
      <c r="N24" s="74"/>
      <c r="O24" s="71"/>
      <c r="P24" s="70"/>
      <c r="Q24" s="74"/>
      <c r="R24" s="74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</row>
    <row r="25" spans="1:31" s="182" customFormat="1" ht="21.75" customHeight="1" x14ac:dyDescent="0.25">
      <c r="A25" s="112" t="s">
        <v>61</v>
      </c>
      <c r="B25" s="75"/>
      <c r="C25" s="113"/>
      <c r="D25" s="113">
        <v>0</v>
      </c>
      <c r="E25" s="114"/>
      <c r="F25" s="75" t="s">
        <v>127</v>
      </c>
      <c r="G25" s="114"/>
      <c r="H25" s="74"/>
      <c r="I25" s="71"/>
      <c r="J25" s="70"/>
      <c r="K25" s="74"/>
      <c r="L25" s="77"/>
      <c r="M25" s="70"/>
      <c r="N25" s="74"/>
      <c r="O25" s="71"/>
      <c r="P25" s="70"/>
      <c r="Q25" s="74"/>
      <c r="R25" s="74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</row>
    <row r="26" spans="1:31" s="182" customFormat="1" ht="21.75" customHeight="1" x14ac:dyDescent="0.25">
      <c r="A26" s="70" t="s">
        <v>141</v>
      </c>
      <c r="B26" s="74"/>
      <c r="C26" s="73"/>
      <c r="D26" s="73">
        <v>2040</v>
      </c>
      <c r="E26" s="115"/>
      <c r="F26" s="74" t="s">
        <v>99</v>
      </c>
      <c r="G26" s="114"/>
      <c r="H26" s="74"/>
      <c r="I26" s="71"/>
      <c r="J26" s="70"/>
      <c r="K26" s="74"/>
      <c r="L26" s="77"/>
      <c r="M26" s="70"/>
      <c r="N26" s="74"/>
      <c r="O26" s="71"/>
      <c r="P26" s="70"/>
      <c r="Q26" s="74"/>
      <c r="R26" s="74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</row>
    <row r="27" spans="1:31" s="182" customFormat="1" ht="21.75" customHeight="1" x14ac:dyDescent="0.25">
      <c r="A27" s="70" t="s">
        <v>142</v>
      </c>
      <c r="B27" s="74"/>
      <c r="C27" s="73"/>
      <c r="D27" s="73">
        <v>2100</v>
      </c>
      <c r="E27" s="115"/>
      <c r="F27" s="74" t="s">
        <v>99</v>
      </c>
      <c r="G27" s="114"/>
      <c r="H27" s="74"/>
      <c r="I27" s="71"/>
      <c r="J27" s="70"/>
      <c r="K27" s="74"/>
      <c r="L27" s="77"/>
      <c r="M27" s="70"/>
      <c r="N27" s="74"/>
      <c r="O27" s="71"/>
      <c r="P27" s="70"/>
      <c r="Q27" s="74"/>
      <c r="R27" s="74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</row>
    <row r="28" spans="1:31" s="182" customFormat="1" ht="21.75" customHeight="1" x14ac:dyDescent="0.25">
      <c r="A28" s="70" t="s">
        <v>143</v>
      </c>
      <c r="B28" s="74"/>
      <c r="C28" s="73"/>
      <c r="D28" s="73">
        <v>28166</v>
      </c>
      <c r="E28" s="115"/>
      <c r="F28" s="75" t="s">
        <v>144</v>
      </c>
      <c r="G28" s="114"/>
      <c r="H28" s="74"/>
      <c r="I28" s="71"/>
      <c r="J28" s="70"/>
      <c r="K28" s="74"/>
      <c r="L28" s="77"/>
      <c r="M28" s="70"/>
      <c r="N28" s="74"/>
      <c r="O28" s="71"/>
      <c r="P28" s="70"/>
      <c r="Q28" s="74"/>
      <c r="R28" s="74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</row>
    <row r="29" spans="1:31" s="182" customFormat="1" ht="21.75" customHeight="1" x14ac:dyDescent="0.25">
      <c r="A29" s="70" t="s">
        <v>145</v>
      </c>
      <c r="B29" s="74"/>
      <c r="C29" s="73"/>
      <c r="D29" s="73">
        <v>37350</v>
      </c>
      <c r="E29" s="115"/>
      <c r="F29" s="74" t="s">
        <v>146</v>
      </c>
      <c r="G29" s="114"/>
      <c r="H29" s="74"/>
      <c r="I29" s="71"/>
      <c r="J29" s="70"/>
      <c r="K29" s="74"/>
      <c r="L29" s="77"/>
      <c r="M29" s="70"/>
      <c r="N29" s="74"/>
      <c r="O29" s="71"/>
      <c r="P29" s="70"/>
      <c r="Q29" s="74"/>
      <c r="R29" s="74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</row>
    <row r="30" spans="1:31" s="182" customFormat="1" ht="21.75" customHeight="1" x14ac:dyDescent="0.25">
      <c r="A30" s="70" t="s">
        <v>147</v>
      </c>
      <c r="B30" s="74"/>
      <c r="C30" s="73"/>
      <c r="D30" s="73">
        <v>10722</v>
      </c>
      <c r="E30" s="115"/>
      <c r="F30" s="74" t="s">
        <v>148</v>
      </c>
      <c r="G30" s="114"/>
      <c r="H30" s="74"/>
      <c r="I30" s="71"/>
      <c r="J30" s="70"/>
      <c r="K30" s="74"/>
      <c r="L30" s="77"/>
      <c r="M30" s="70"/>
      <c r="N30" s="74"/>
      <c r="O30" s="71"/>
      <c r="P30" s="70"/>
      <c r="Q30" s="74"/>
      <c r="R30" s="74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</row>
    <row r="31" spans="1:31" ht="21.75" customHeight="1" x14ac:dyDescent="0.25">
      <c r="A31" s="186" t="s">
        <v>149</v>
      </c>
      <c r="B31" s="189">
        <v>100</v>
      </c>
      <c r="C31" s="190">
        <v>200</v>
      </c>
      <c r="D31" s="190">
        <f>+B31*C31</f>
        <v>20000</v>
      </c>
      <c r="E31" s="191"/>
      <c r="F31" s="189" t="s">
        <v>138</v>
      </c>
      <c r="G31" s="114" t="s">
        <v>150</v>
      </c>
      <c r="I31" s="71"/>
      <c r="K31" s="74"/>
      <c r="L31" s="77"/>
      <c r="N31" s="74"/>
      <c r="R31" s="74"/>
    </row>
    <row r="32" spans="1:31" s="182" customFormat="1" ht="21.75" customHeight="1" x14ac:dyDescent="0.25">
      <c r="A32" s="70" t="s">
        <v>66</v>
      </c>
      <c r="B32" s="74"/>
      <c r="C32" s="73"/>
      <c r="D32" s="73">
        <v>1874</v>
      </c>
      <c r="E32" s="115"/>
      <c r="F32" s="74" t="s">
        <v>148</v>
      </c>
      <c r="G32" s="114"/>
      <c r="H32" s="74"/>
      <c r="I32" s="71"/>
      <c r="J32" s="70"/>
      <c r="K32" s="74"/>
      <c r="L32" s="77"/>
      <c r="M32" s="70"/>
      <c r="N32" s="74"/>
      <c r="O32" s="71"/>
      <c r="P32" s="70"/>
      <c r="Q32" s="74"/>
      <c r="R32" s="74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</row>
    <row r="33" spans="1:31" s="192" customFormat="1" ht="21.75" customHeight="1" x14ac:dyDescent="0.25">
      <c r="A33" s="70" t="s">
        <v>67</v>
      </c>
      <c r="B33" s="74"/>
      <c r="C33" s="73"/>
      <c r="D33" s="73">
        <v>2410</v>
      </c>
      <c r="E33" s="115"/>
      <c r="F33" s="74" t="s">
        <v>148</v>
      </c>
      <c r="G33" s="114"/>
      <c r="H33" s="74"/>
      <c r="I33" s="71"/>
      <c r="J33" s="112"/>
      <c r="K33" s="74"/>
      <c r="L33" s="77"/>
      <c r="M33" s="112"/>
      <c r="N33" s="74"/>
      <c r="O33" s="71"/>
      <c r="P33" s="112"/>
      <c r="Q33" s="74"/>
      <c r="R33" s="74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</row>
    <row r="34" spans="1:31" s="192" customFormat="1" ht="21.75" customHeight="1" x14ac:dyDescent="0.25">
      <c r="A34" s="186" t="s">
        <v>151</v>
      </c>
      <c r="B34" s="189"/>
      <c r="C34" s="190"/>
      <c r="D34" s="190">
        <v>5790</v>
      </c>
      <c r="E34" s="191"/>
      <c r="F34" s="189"/>
      <c r="G34" s="114"/>
      <c r="H34" s="74"/>
      <c r="I34" s="71"/>
      <c r="J34" s="112"/>
      <c r="K34" s="74"/>
      <c r="L34" s="77"/>
      <c r="M34" s="112"/>
      <c r="N34" s="74"/>
      <c r="O34" s="71"/>
      <c r="P34" s="112"/>
      <c r="Q34" s="74"/>
      <c r="R34" s="74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</row>
    <row r="35" spans="1:31" s="192" customFormat="1" ht="21.75" customHeight="1" x14ac:dyDescent="0.25">
      <c r="A35" s="186" t="s">
        <v>152</v>
      </c>
      <c r="B35" s="189"/>
      <c r="C35" s="190"/>
      <c r="D35" s="190">
        <v>2325</v>
      </c>
      <c r="E35" s="191"/>
      <c r="F35" s="189"/>
      <c r="G35" s="114"/>
      <c r="H35" s="74"/>
      <c r="I35" s="71"/>
      <c r="J35" s="112"/>
      <c r="K35" s="74"/>
      <c r="L35" s="77"/>
      <c r="M35" s="112"/>
      <c r="N35" s="74"/>
      <c r="O35" s="71"/>
      <c r="P35" s="112"/>
      <c r="Q35" s="74"/>
      <c r="R35" s="74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</row>
    <row r="36" spans="1:31" s="181" customFormat="1" ht="21.75" customHeight="1" x14ac:dyDescent="0.25">
      <c r="A36" s="178" t="s">
        <v>153</v>
      </c>
      <c r="B36" s="179"/>
      <c r="C36" s="180"/>
      <c r="D36" s="178"/>
      <c r="E36" s="179"/>
      <c r="F36" s="179"/>
      <c r="G36" s="75"/>
      <c r="H36" s="74"/>
      <c r="I36" s="71"/>
      <c r="J36" s="112"/>
      <c r="K36" s="74"/>
      <c r="L36" s="77"/>
      <c r="M36" s="112"/>
      <c r="N36" s="74"/>
      <c r="O36" s="71"/>
      <c r="P36" s="112"/>
      <c r="Q36" s="74"/>
      <c r="R36" s="74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</row>
    <row r="37" spans="1:31" s="192" customFormat="1" ht="21.75" customHeight="1" x14ac:dyDescent="0.25">
      <c r="A37" s="112" t="s">
        <v>154</v>
      </c>
      <c r="B37" s="75"/>
      <c r="C37" s="113"/>
      <c r="D37" s="113">
        <v>36300</v>
      </c>
      <c r="E37" s="114"/>
      <c r="F37" s="75" t="s">
        <v>155</v>
      </c>
      <c r="G37" s="75"/>
      <c r="H37" s="74"/>
      <c r="I37" s="71"/>
      <c r="J37" s="112"/>
      <c r="K37" s="74"/>
      <c r="L37" s="77"/>
      <c r="M37" s="112"/>
      <c r="N37" s="74"/>
      <c r="O37" s="71"/>
      <c r="P37" s="112"/>
      <c r="Q37" s="74"/>
      <c r="R37" s="74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</row>
    <row r="38" spans="1:31" s="112" customFormat="1" ht="21.75" customHeight="1" x14ac:dyDescent="0.25">
      <c r="A38" s="186" t="s">
        <v>156</v>
      </c>
      <c r="B38" s="189"/>
      <c r="C38" s="190"/>
      <c r="D38" s="193">
        <v>20000</v>
      </c>
      <c r="E38" s="193"/>
      <c r="F38" s="194" t="s">
        <v>138</v>
      </c>
      <c r="G38" s="75" t="s">
        <v>157</v>
      </c>
      <c r="H38" s="74"/>
      <c r="I38" s="71"/>
      <c r="K38" s="74"/>
      <c r="L38" s="77"/>
      <c r="N38" s="74"/>
      <c r="O38" s="71"/>
      <c r="Q38" s="74"/>
      <c r="R38" s="74"/>
    </row>
    <row r="39" spans="1:31" s="112" customFormat="1" ht="21.75" customHeight="1" x14ac:dyDescent="0.25">
      <c r="A39" s="70" t="s">
        <v>158</v>
      </c>
      <c r="B39" s="74"/>
      <c r="C39" s="73"/>
      <c r="D39" s="114">
        <v>10000</v>
      </c>
      <c r="E39" s="114"/>
      <c r="F39" s="75" t="s">
        <v>159</v>
      </c>
      <c r="G39" s="75"/>
      <c r="H39" s="74"/>
      <c r="I39" s="71"/>
      <c r="K39" s="74"/>
      <c r="L39" s="77"/>
      <c r="N39" s="74"/>
      <c r="O39" s="71"/>
      <c r="Q39" s="74"/>
      <c r="R39" s="74"/>
    </row>
    <row r="40" spans="1:31" s="192" customFormat="1" ht="21.75" customHeight="1" x14ac:dyDescent="0.25">
      <c r="A40" s="70" t="s">
        <v>160</v>
      </c>
      <c r="B40" s="74"/>
      <c r="C40" s="73"/>
      <c r="D40" s="73">
        <v>11500</v>
      </c>
      <c r="E40" s="115"/>
      <c r="F40" s="75" t="s">
        <v>161</v>
      </c>
      <c r="G40" s="75"/>
      <c r="H40" s="74"/>
      <c r="I40" s="71"/>
      <c r="J40" s="112"/>
      <c r="K40" s="74"/>
      <c r="L40" s="77"/>
      <c r="M40" s="112"/>
      <c r="N40" s="74"/>
      <c r="O40" s="71"/>
      <c r="P40" s="112"/>
      <c r="Q40" s="74"/>
      <c r="R40" s="74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</row>
    <row r="41" spans="1:31" s="192" customFormat="1" ht="21.75" customHeight="1" x14ac:dyDescent="0.25">
      <c r="A41" s="70" t="s">
        <v>162</v>
      </c>
      <c r="B41" s="74"/>
      <c r="C41" s="73"/>
      <c r="D41" s="73">
        <v>40000</v>
      </c>
      <c r="E41" s="115"/>
      <c r="F41" s="75" t="s">
        <v>163</v>
      </c>
      <c r="G41" s="75"/>
      <c r="H41" s="74"/>
      <c r="I41" s="71"/>
      <c r="J41" s="112"/>
      <c r="K41" s="74"/>
      <c r="L41" s="77"/>
      <c r="M41" s="112"/>
      <c r="N41" s="74"/>
      <c r="O41" s="71"/>
      <c r="P41" s="112"/>
      <c r="Q41" s="74"/>
      <c r="R41" s="74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</row>
    <row r="42" spans="1:31" s="192" customFormat="1" ht="21.75" customHeight="1" x14ac:dyDescent="0.25">
      <c r="A42" s="112" t="s">
        <v>164</v>
      </c>
      <c r="B42" s="75"/>
      <c r="C42" s="113"/>
      <c r="D42" s="116">
        <v>12486</v>
      </c>
      <c r="E42" s="116"/>
      <c r="F42" s="75" t="s">
        <v>165</v>
      </c>
      <c r="G42" s="75"/>
      <c r="H42" s="74"/>
      <c r="I42" s="71"/>
      <c r="J42" s="112"/>
      <c r="K42" s="74"/>
      <c r="L42" s="77"/>
      <c r="M42" s="112"/>
      <c r="N42" s="74"/>
      <c r="O42" s="71"/>
      <c r="P42" s="112"/>
      <c r="Q42" s="74"/>
      <c r="R42" s="74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</row>
    <row r="43" spans="1:31" s="192" customFormat="1" ht="21.75" customHeight="1" x14ac:dyDescent="0.25">
      <c r="A43" s="112" t="s">
        <v>166</v>
      </c>
      <c r="B43" s="75"/>
      <c r="C43" s="113"/>
      <c r="D43" s="113">
        <v>18750</v>
      </c>
      <c r="E43" s="114"/>
      <c r="F43" s="75" t="s">
        <v>167</v>
      </c>
      <c r="G43" s="75"/>
      <c r="H43" s="74"/>
      <c r="I43" s="71"/>
      <c r="J43" s="112"/>
      <c r="K43" s="74"/>
      <c r="L43" s="77"/>
      <c r="M43" s="112"/>
      <c r="N43" s="74"/>
      <c r="O43" s="71"/>
      <c r="P43" s="112"/>
      <c r="Q43" s="74"/>
      <c r="R43" s="74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</row>
    <row r="44" spans="1:31" s="192" customFormat="1" ht="21.75" customHeight="1" x14ac:dyDescent="0.25">
      <c r="A44" s="112" t="s">
        <v>168</v>
      </c>
      <c r="B44" s="75"/>
      <c r="C44" s="113"/>
      <c r="D44" s="113">
        <v>30250</v>
      </c>
      <c r="E44" s="114"/>
      <c r="F44" s="75" t="s">
        <v>169</v>
      </c>
      <c r="G44" s="75"/>
      <c r="H44" s="74"/>
      <c r="I44" s="71"/>
      <c r="J44" s="112"/>
      <c r="K44" s="74"/>
      <c r="L44" s="77"/>
      <c r="M44" s="112"/>
      <c r="N44" s="74"/>
      <c r="O44" s="71"/>
      <c r="P44" s="112"/>
      <c r="Q44" s="74"/>
      <c r="R44" s="74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</row>
    <row r="45" spans="1:31" s="192" customFormat="1" ht="21.75" customHeight="1" x14ac:dyDescent="0.25">
      <c r="A45" s="112" t="s">
        <v>170</v>
      </c>
      <c r="B45" s="75"/>
      <c r="C45" s="113"/>
      <c r="D45" s="113">
        <v>830</v>
      </c>
      <c r="E45" s="114"/>
      <c r="F45" s="75" t="s">
        <v>171</v>
      </c>
      <c r="G45" s="75"/>
      <c r="H45" s="74"/>
      <c r="I45" s="71"/>
      <c r="J45" s="112"/>
      <c r="K45" s="74"/>
      <c r="L45" s="77"/>
      <c r="M45" s="112"/>
      <c r="N45" s="74"/>
      <c r="O45" s="71"/>
      <c r="P45" s="112"/>
      <c r="Q45" s="74"/>
      <c r="R45" s="74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</row>
    <row r="46" spans="1:31" s="192" customFormat="1" ht="21.75" customHeight="1" x14ac:dyDescent="0.25">
      <c r="A46" s="112" t="s">
        <v>172</v>
      </c>
      <c r="B46" s="75"/>
      <c r="C46" s="113"/>
      <c r="D46" s="113">
        <v>41140</v>
      </c>
      <c r="E46" s="114"/>
      <c r="F46" s="75" t="s">
        <v>173</v>
      </c>
      <c r="G46" s="75"/>
      <c r="H46" s="74"/>
      <c r="I46" s="71"/>
      <c r="J46" s="112"/>
      <c r="K46" s="74"/>
      <c r="L46" s="77"/>
      <c r="M46" s="112"/>
      <c r="N46" s="74"/>
      <c r="O46" s="71"/>
      <c r="P46" s="112"/>
      <c r="Q46" s="74"/>
      <c r="R46" s="74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</row>
    <row r="47" spans="1:31" s="192" customFormat="1" ht="21.75" customHeight="1" x14ac:dyDescent="0.25">
      <c r="A47" s="112" t="s">
        <v>174</v>
      </c>
      <c r="B47" s="75"/>
      <c r="C47" s="113"/>
      <c r="D47" s="113">
        <v>1980</v>
      </c>
      <c r="E47" s="114"/>
      <c r="F47" s="75" t="s">
        <v>175</v>
      </c>
      <c r="G47" s="75"/>
      <c r="H47" s="74"/>
      <c r="I47" s="71"/>
      <c r="J47" s="112"/>
      <c r="K47" s="74"/>
      <c r="L47" s="77"/>
      <c r="M47" s="112"/>
      <c r="N47" s="74"/>
      <c r="O47" s="71"/>
      <c r="P47" s="112"/>
      <c r="Q47" s="74"/>
      <c r="R47" s="74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</row>
    <row r="48" spans="1:31" s="192" customFormat="1" ht="21.75" customHeight="1" x14ac:dyDescent="0.25">
      <c r="A48" s="112" t="s">
        <v>176</v>
      </c>
      <c r="B48" s="75"/>
      <c r="C48" s="113"/>
      <c r="D48" s="113">
        <v>15000</v>
      </c>
      <c r="E48" s="114"/>
      <c r="F48" s="75" t="s">
        <v>177</v>
      </c>
      <c r="G48" s="75"/>
      <c r="H48" s="74"/>
      <c r="I48" s="71"/>
      <c r="J48" s="112"/>
      <c r="K48" s="74"/>
      <c r="L48" s="77"/>
      <c r="M48" s="112"/>
      <c r="N48" s="74"/>
      <c r="O48" s="71"/>
      <c r="P48" s="112"/>
      <c r="Q48" s="74"/>
      <c r="R48" s="74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</row>
    <row r="49" spans="1:32" s="192" customFormat="1" ht="21.75" customHeight="1" x14ac:dyDescent="0.25">
      <c r="A49" s="112" t="s">
        <v>178</v>
      </c>
      <c r="B49" s="75"/>
      <c r="C49" s="113"/>
      <c r="D49" s="113">
        <v>3895</v>
      </c>
      <c r="E49" s="114"/>
      <c r="F49" s="75" t="s">
        <v>179</v>
      </c>
      <c r="G49" s="75"/>
      <c r="H49" s="74"/>
      <c r="I49" s="71"/>
      <c r="J49" s="112"/>
      <c r="K49" s="74"/>
      <c r="L49" s="77"/>
      <c r="M49" s="112"/>
      <c r="N49" s="74"/>
      <c r="O49" s="71"/>
      <c r="P49" s="112"/>
      <c r="Q49" s="74"/>
      <c r="R49" s="74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</row>
    <row r="50" spans="1:32" s="192" customFormat="1" ht="21.75" customHeight="1" x14ac:dyDescent="0.25">
      <c r="A50" s="112" t="s">
        <v>180</v>
      </c>
      <c r="B50" s="75"/>
      <c r="C50" s="113"/>
      <c r="D50" s="113">
        <v>18500</v>
      </c>
      <c r="E50" s="114"/>
      <c r="F50" s="75" t="s">
        <v>148</v>
      </c>
      <c r="G50" s="75"/>
      <c r="H50" s="74"/>
      <c r="I50" s="71"/>
      <c r="J50" s="112"/>
      <c r="K50" s="74"/>
      <c r="L50" s="77"/>
      <c r="M50" s="112"/>
      <c r="N50" s="74"/>
      <c r="O50" s="71"/>
      <c r="P50" s="112"/>
      <c r="Q50" s="74"/>
      <c r="R50" s="74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</row>
    <row r="51" spans="1:32" ht="21.75" customHeight="1" x14ac:dyDescent="0.25">
      <c r="A51" s="195" t="s">
        <v>75</v>
      </c>
      <c r="B51" s="196"/>
      <c r="C51" s="197"/>
      <c r="D51" s="198">
        <f>SUM(D15:D50)</f>
        <v>689862</v>
      </c>
      <c r="E51" s="199"/>
      <c r="F51" s="196"/>
      <c r="I51" s="71"/>
      <c r="K51" s="74"/>
      <c r="L51" s="77"/>
      <c r="N51" s="74"/>
      <c r="R51" s="74"/>
    </row>
    <row r="52" spans="1:32" ht="21.75" customHeight="1" x14ac:dyDescent="0.25">
      <c r="I52" s="71"/>
      <c r="K52" s="74"/>
      <c r="L52" s="77"/>
      <c r="N52" s="74"/>
      <c r="R52" s="74"/>
    </row>
    <row r="53" spans="1:32" ht="24.75" customHeight="1" x14ac:dyDescent="0.25">
      <c r="A53" s="70" t="s">
        <v>76</v>
      </c>
      <c r="D53" s="200">
        <f>D10-D51</f>
        <v>55338</v>
      </c>
      <c r="E53" s="201"/>
    </row>
    <row r="54" spans="1:32" ht="24.75" customHeight="1" x14ac:dyDescent="0.25">
      <c r="A54" s="112"/>
      <c r="B54" s="75"/>
      <c r="C54" s="113"/>
      <c r="D54" s="113"/>
      <c r="E54" s="114"/>
      <c r="F54" s="75"/>
    </row>
    <row r="55" spans="1:32" ht="24.75" customHeight="1" x14ac:dyDescent="0.25">
      <c r="A55" s="112"/>
      <c r="B55" s="75"/>
      <c r="C55" s="113"/>
      <c r="D55" s="113"/>
      <c r="E55" s="114"/>
      <c r="F55" s="75"/>
    </row>
    <row r="56" spans="1:32" ht="24.75" customHeight="1" x14ac:dyDescent="0.25">
      <c r="A56" s="112"/>
      <c r="B56" s="75"/>
      <c r="C56" s="113"/>
      <c r="D56" s="112"/>
      <c r="E56" s="75"/>
      <c r="F56" s="75"/>
    </row>
    <row r="57" spans="1:32" ht="24.75" customHeight="1" x14ac:dyDescent="0.25">
      <c r="A57" s="112"/>
      <c r="B57" s="75"/>
      <c r="C57" s="113"/>
      <c r="D57" s="113"/>
      <c r="E57" s="114"/>
      <c r="F57" s="75"/>
    </row>
    <row r="58" spans="1:32" ht="24.75" customHeight="1" x14ac:dyDescent="0.25">
      <c r="D58" s="113"/>
      <c r="E58" s="114"/>
      <c r="F58" s="75"/>
    </row>
    <row r="59" spans="1:32" ht="24.75" customHeight="1" x14ac:dyDescent="0.25">
      <c r="D59" s="113"/>
      <c r="E59" s="114"/>
      <c r="F59" s="75"/>
    </row>
    <row r="60" spans="1:32" s="108" customFormat="1" ht="24.75" customHeight="1" x14ac:dyDescent="0.25">
      <c r="A60" s="106"/>
      <c r="B60" s="74"/>
      <c r="C60" s="202"/>
      <c r="D60" s="114"/>
      <c r="E60" s="114"/>
      <c r="F60" s="75"/>
      <c r="G60" s="74"/>
      <c r="H60" s="74"/>
      <c r="J60" s="70"/>
      <c r="K60" s="70"/>
      <c r="L60" s="71"/>
      <c r="M60" s="70"/>
      <c r="N60" s="70"/>
      <c r="O60" s="71"/>
      <c r="P60" s="70"/>
      <c r="Q60" s="74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</row>
    <row r="61" spans="1:32" s="108" customFormat="1" ht="24.75" customHeight="1" x14ac:dyDescent="0.25">
      <c r="A61" s="106"/>
      <c r="B61" s="74"/>
      <c r="C61" s="202"/>
      <c r="D61" s="114"/>
      <c r="E61" s="114"/>
      <c r="F61" s="75"/>
      <c r="G61" s="74"/>
      <c r="H61" s="74"/>
      <c r="J61" s="70"/>
      <c r="K61" s="70"/>
      <c r="L61" s="71"/>
      <c r="M61" s="70"/>
      <c r="N61" s="70"/>
      <c r="O61" s="71"/>
      <c r="P61" s="70"/>
      <c r="Q61" s="74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</row>
    <row r="62" spans="1:32" s="108" customFormat="1" ht="24.75" customHeight="1" x14ac:dyDescent="0.25">
      <c r="A62" s="106"/>
      <c r="B62" s="74"/>
      <c r="C62" s="202"/>
      <c r="D62" s="113"/>
      <c r="E62" s="114"/>
      <c r="F62" s="75"/>
      <c r="G62" s="74"/>
      <c r="H62" s="74"/>
      <c r="J62" s="70"/>
      <c r="K62" s="70"/>
      <c r="L62" s="71"/>
      <c r="M62" s="70"/>
      <c r="N62" s="70"/>
      <c r="O62" s="71"/>
      <c r="P62" s="70"/>
      <c r="Q62" s="74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</row>
    <row r="63" spans="1:32" s="108" customFormat="1" ht="24.75" customHeight="1" x14ac:dyDescent="0.25">
      <c r="A63" s="106"/>
      <c r="B63" s="74"/>
      <c r="C63" s="202"/>
      <c r="D63" s="113"/>
      <c r="E63" s="114"/>
      <c r="F63" s="75"/>
      <c r="G63" s="74"/>
      <c r="H63" s="74"/>
      <c r="J63" s="70"/>
      <c r="K63" s="70"/>
      <c r="L63" s="71"/>
      <c r="M63" s="70"/>
      <c r="N63" s="70"/>
      <c r="O63" s="71"/>
      <c r="P63" s="70"/>
      <c r="Q63" s="74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</row>
    <row r="64" spans="1:32" s="108" customFormat="1" ht="24.75" customHeight="1" x14ac:dyDescent="0.25">
      <c r="A64" s="106"/>
      <c r="B64" s="74"/>
      <c r="C64" s="202"/>
      <c r="D64" s="113"/>
      <c r="E64" s="114"/>
      <c r="F64" s="75"/>
      <c r="G64" s="74"/>
      <c r="H64" s="74"/>
      <c r="J64" s="70"/>
      <c r="K64" s="70"/>
      <c r="L64" s="71"/>
      <c r="M64" s="70"/>
      <c r="N64" s="70"/>
      <c r="O64" s="71"/>
      <c r="P64" s="70"/>
      <c r="Q64" s="74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s="108" customFormat="1" ht="24.75" customHeight="1" x14ac:dyDescent="0.25">
      <c r="A65" s="112"/>
      <c r="B65" s="75"/>
      <c r="C65" s="113"/>
      <c r="D65" s="113"/>
      <c r="E65" s="114"/>
      <c r="F65" s="75"/>
      <c r="G65" s="74"/>
      <c r="H65" s="74"/>
      <c r="J65" s="70"/>
      <c r="K65" s="70"/>
      <c r="L65" s="71"/>
      <c r="M65" s="70"/>
      <c r="N65" s="70"/>
      <c r="O65" s="71"/>
      <c r="P65" s="70"/>
      <c r="Q65" s="74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</row>
    <row r="66" spans="1:32" s="108" customFormat="1" ht="24.75" customHeight="1" x14ac:dyDescent="0.25">
      <c r="A66" s="70"/>
      <c r="B66" s="74"/>
      <c r="C66" s="73"/>
      <c r="D66" s="70"/>
      <c r="E66" s="74"/>
      <c r="F66" s="74"/>
      <c r="G66" s="74"/>
      <c r="H66" s="74"/>
      <c r="J66" s="70"/>
      <c r="K66" s="70"/>
      <c r="L66" s="71"/>
      <c r="M66" s="70"/>
      <c r="N66" s="70"/>
      <c r="O66" s="71"/>
      <c r="P66" s="70"/>
      <c r="Q66" s="74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</row>
    <row r="67" spans="1:32" s="108" customFormat="1" ht="24.75" customHeight="1" x14ac:dyDescent="0.25">
      <c r="A67" s="70"/>
      <c r="B67" s="74"/>
      <c r="C67" s="73"/>
      <c r="D67" s="70"/>
      <c r="E67" s="74"/>
      <c r="F67" s="74"/>
      <c r="G67" s="74"/>
      <c r="H67" s="74"/>
      <c r="J67" s="70"/>
      <c r="K67" s="70"/>
      <c r="L67" s="71"/>
      <c r="M67" s="70"/>
      <c r="N67" s="70"/>
      <c r="O67" s="71"/>
      <c r="P67" s="70"/>
      <c r="Q67" s="74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</row>
    <row r="68" spans="1:32" s="108" customFormat="1" ht="24.75" customHeight="1" x14ac:dyDescent="0.25">
      <c r="A68" s="70"/>
      <c r="B68" s="74"/>
      <c r="C68" s="73"/>
      <c r="D68" s="70"/>
      <c r="E68" s="74"/>
      <c r="F68" s="74"/>
      <c r="G68" s="74"/>
      <c r="H68" s="74"/>
      <c r="J68" s="70"/>
      <c r="K68" s="70"/>
      <c r="L68" s="71"/>
      <c r="M68" s="70"/>
      <c r="N68" s="70"/>
      <c r="O68" s="71"/>
      <c r="P68" s="70"/>
      <c r="Q68" s="74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s="108" customFormat="1" ht="24.75" customHeight="1" x14ac:dyDescent="0.25">
      <c r="A69" s="70"/>
      <c r="B69" s="74"/>
      <c r="C69" s="73"/>
      <c r="D69" s="70"/>
      <c r="E69" s="74"/>
      <c r="F69" s="74"/>
      <c r="G69" s="74"/>
      <c r="H69" s="74"/>
      <c r="J69" s="70"/>
      <c r="K69" s="70"/>
      <c r="L69" s="71"/>
      <c r="M69" s="70"/>
      <c r="N69" s="70"/>
      <c r="O69" s="71"/>
      <c r="P69" s="70"/>
      <c r="Q69" s="74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</row>
    <row r="70" spans="1:32" s="108" customFormat="1" ht="24.75" customHeight="1" x14ac:dyDescent="0.25">
      <c r="A70" s="70"/>
      <c r="B70" s="74"/>
      <c r="C70" s="73"/>
      <c r="D70" s="70"/>
      <c r="E70" s="74"/>
      <c r="F70" s="74"/>
      <c r="G70" s="74"/>
      <c r="H70" s="74"/>
      <c r="J70" s="70"/>
      <c r="K70" s="70"/>
      <c r="L70" s="71"/>
      <c r="M70" s="70"/>
      <c r="N70" s="70"/>
      <c r="O70" s="71"/>
      <c r="P70" s="70"/>
      <c r="Q70" s="74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</row>
    <row r="71" spans="1:32" s="108" customFormat="1" ht="24.75" customHeight="1" x14ac:dyDescent="0.25">
      <c r="A71" s="70"/>
      <c r="B71" s="74"/>
      <c r="C71" s="73"/>
      <c r="D71" s="70"/>
      <c r="E71" s="74"/>
      <c r="F71" s="74"/>
      <c r="G71" s="74"/>
      <c r="H71" s="74"/>
      <c r="J71" s="70"/>
      <c r="K71" s="70"/>
      <c r="L71" s="71"/>
      <c r="M71" s="70"/>
      <c r="N71" s="70"/>
      <c r="O71" s="71"/>
      <c r="P71" s="70"/>
      <c r="Q71" s="74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</row>
    <row r="72" spans="1:32" s="108" customFormat="1" ht="24.75" customHeight="1" x14ac:dyDescent="0.25">
      <c r="A72" s="70"/>
      <c r="B72" s="74"/>
      <c r="C72" s="73"/>
      <c r="D72" s="70"/>
      <c r="E72" s="74"/>
      <c r="F72" s="74"/>
      <c r="G72" s="74"/>
      <c r="H72" s="74"/>
      <c r="J72" s="70"/>
      <c r="K72" s="70"/>
      <c r="L72" s="71"/>
      <c r="M72" s="70"/>
      <c r="N72" s="70"/>
      <c r="O72" s="71"/>
      <c r="P72" s="70"/>
      <c r="Q72" s="74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</row>
    <row r="73" spans="1:32" s="108" customFormat="1" ht="24.75" customHeight="1" x14ac:dyDescent="0.25">
      <c r="A73" s="70"/>
      <c r="B73" s="74"/>
      <c r="C73" s="73"/>
      <c r="D73" s="70"/>
      <c r="E73" s="74"/>
      <c r="F73" s="74"/>
      <c r="G73" s="74"/>
      <c r="H73" s="74"/>
      <c r="J73" s="70"/>
      <c r="K73" s="70"/>
      <c r="L73" s="71"/>
      <c r="M73" s="70"/>
      <c r="N73" s="70"/>
      <c r="O73" s="71"/>
      <c r="P73" s="70"/>
      <c r="Q73" s="74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</row>
    <row r="74" spans="1:32" s="108" customFormat="1" ht="22.5" customHeight="1" x14ac:dyDescent="0.25">
      <c r="A74" s="70"/>
      <c r="B74" s="74"/>
      <c r="C74" s="73"/>
      <c r="D74" s="70"/>
      <c r="E74" s="74"/>
      <c r="F74" s="74"/>
      <c r="G74" s="74"/>
      <c r="H74" s="74"/>
      <c r="J74" s="70"/>
      <c r="K74" s="70"/>
      <c r="L74" s="71"/>
      <c r="M74" s="70"/>
      <c r="N74" s="70"/>
      <c r="O74" s="71"/>
      <c r="P74" s="70"/>
      <c r="Q74" s="74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</row>
    <row r="75" spans="1:32" s="108" customFormat="1" ht="22.5" customHeight="1" x14ac:dyDescent="0.25">
      <c r="A75" s="70"/>
      <c r="B75" s="74"/>
      <c r="C75" s="73"/>
      <c r="D75" s="70"/>
      <c r="E75" s="74"/>
      <c r="F75" s="74"/>
      <c r="G75" s="74"/>
      <c r="H75" s="74"/>
      <c r="J75" s="70"/>
      <c r="K75" s="70"/>
      <c r="L75" s="71"/>
      <c r="M75" s="70"/>
      <c r="N75" s="70"/>
      <c r="O75" s="71"/>
      <c r="P75" s="70"/>
      <c r="Q75" s="74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</row>
    <row r="76" spans="1:32" ht="22.5" customHeight="1" x14ac:dyDescent="0.25"/>
    <row r="77" spans="1:32" ht="22.5" customHeight="1" x14ac:dyDescent="0.25"/>
    <row r="78" spans="1:32" ht="22.5" customHeight="1" x14ac:dyDescent="0.25"/>
    <row r="79" spans="1:32" ht="22.5" customHeight="1" x14ac:dyDescent="0.25"/>
    <row r="80" spans="1:32" ht="22.5" customHeight="1" x14ac:dyDescent="0.25"/>
    <row r="81" ht="22.5" customHeight="1" x14ac:dyDescent="0.25"/>
    <row r="82" ht="22.5" customHeight="1" x14ac:dyDescent="0.25"/>
    <row r="83" ht="22.5" customHeight="1" x14ac:dyDescent="0.25"/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53"/>
  <sheetViews>
    <sheetView workbookViewId="0">
      <selection activeCell="A19" sqref="A19"/>
    </sheetView>
  </sheetViews>
  <sheetFormatPr baseColWidth="10" defaultRowHeight="15.75" x14ac:dyDescent="0.25"/>
  <cols>
    <col min="1" max="1" width="46" style="103" customWidth="1"/>
    <col min="2" max="2" width="23" style="103" customWidth="1"/>
    <col min="3" max="3" width="13.5703125" style="103" bestFit="1" customWidth="1"/>
    <col min="4" max="4" width="11.42578125" style="103"/>
    <col min="5" max="5" width="20.5703125" style="104" customWidth="1"/>
    <col min="6" max="6" width="18.140625" style="104" customWidth="1"/>
    <col min="7" max="7" width="24.28515625" style="104" customWidth="1"/>
    <col min="8" max="8" width="21.42578125" style="104" customWidth="1"/>
    <col min="9" max="9" width="19.140625" style="90" customWidth="1"/>
    <col min="10" max="10" width="19.140625" style="84" customWidth="1"/>
    <col min="11" max="11" width="19.140625" style="98" customWidth="1"/>
    <col min="12" max="12" width="19.140625" style="90" customWidth="1"/>
    <col min="13" max="13" width="19.140625" style="84" customWidth="1"/>
    <col min="14" max="14" width="19.140625" style="98" customWidth="1"/>
    <col min="15" max="15" width="19.140625" style="90" customWidth="1"/>
    <col min="16" max="16" width="19.140625" style="70" customWidth="1"/>
    <col min="17" max="17" width="19.140625" style="71" customWidth="1"/>
    <col min="18" max="19" width="19.140625" style="90" customWidth="1"/>
    <col min="20" max="20" width="19.140625" style="71" customWidth="1"/>
    <col min="21" max="21" width="19.140625" style="90" customWidth="1"/>
    <col min="22" max="22" width="19.140625" style="84" customWidth="1"/>
    <col min="23" max="37" width="19.140625" style="90" customWidth="1"/>
    <col min="38" max="117" width="11.42578125" style="90"/>
    <col min="118" max="16384" width="11.42578125" style="103"/>
  </cols>
  <sheetData>
    <row r="1" spans="1:117" s="72" customFormat="1" ht="36" customHeight="1" x14ac:dyDescent="0.25">
      <c r="A1" s="242" t="s">
        <v>44</v>
      </c>
      <c r="B1" s="242"/>
      <c r="C1" s="242"/>
      <c r="D1" s="242"/>
      <c r="E1" s="242"/>
      <c r="F1" s="242"/>
      <c r="G1" s="242"/>
      <c r="H1" s="242"/>
      <c r="I1" s="66"/>
      <c r="J1" s="67"/>
      <c r="K1" s="68"/>
      <c r="L1" s="66"/>
      <c r="M1" s="67"/>
      <c r="N1" s="69"/>
      <c r="O1" s="66"/>
      <c r="P1" s="70"/>
      <c r="Q1" s="71"/>
      <c r="R1" s="66"/>
      <c r="S1" s="66"/>
      <c r="T1" s="71"/>
      <c r="U1" s="66"/>
      <c r="V1" s="67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</row>
    <row r="2" spans="1:117" s="70" customFormat="1" ht="20.25" customHeight="1" x14ac:dyDescent="0.25">
      <c r="A2" s="70" t="s">
        <v>45</v>
      </c>
      <c r="B2" s="73">
        <v>75280</v>
      </c>
      <c r="E2" s="74"/>
      <c r="F2" s="74"/>
      <c r="G2" s="74"/>
      <c r="H2" s="74"/>
      <c r="J2" s="75"/>
      <c r="K2" s="76"/>
      <c r="M2" s="74"/>
      <c r="N2" s="71"/>
      <c r="P2" s="74"/>
      <c r="Q2" s="77"/>
      <c r="S2" s="74"/>
      <c r="T2" s="71"/>
      <c r="V2" s="74"/>
      <c r="W2" s="74"/>
    </row>
    <row r="3" spans="1:117" s="87" customFormat="1" ht="20.25" customHeight="1" x14ac:dyDescent="0.25">
      <c r="A3" s="78" t="s">
        <v>46</v>
      </c>
      <c r="B3" s="78"/>
      <c r="C3" s="78"/>
      <c r="D3" s="78"/>
      <c r="E3" s="79" t="s">
        <v>47</v>
      </c>
      <c r="F3" s="79" t="s">
        <v>48</v>
      </c>
      <c r="G3" s="79" t="s">
        <v>49</v>
      </c>
      <c r="H3" s="79" t="s">
        <v>50</v>
      </c>
      <c r="I3" s="80"/>
      <c r="J3" s="81"/>
      <c r="K3" s="82"/>
      <c r="L3" s="83"/>
      <c r="M3" s="84"/>
      <c r="N3" s="85"/>
      <c r="O3" s="80"/>
      <c r="P3" s="74"/>
      <c r="Q3" s="86"/>
      <c r="R3" s="80"/>
      <c r="S3" s="84"/>
      <c r="T3" s="71"/>
      <c r="U3" s="80"/>
      <c r="V3" s="84"/>
      <c r="W3" s="84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</row>
    <row r="4" spans="1:117" s="80" customFormat="1" ht="20.25" customHeight="1" x14ac:dyDescent="0.25">
      <c r="A4" s="80" t="s">
        <v>51</v>
      </c>
      <c r="B4" s="88">
        <v>6700</v>
      </c>
      <c r="D4" s="81"/>
      <c r="E4" s="81"/>
      <c r="F4" s="81" t="s">
        <v>52</v>
      </c>
      <c r="G4" s="81" t="s">
        <v>53</v>
      </c>
      <c r="H4" s="81"/>
      <c r="I4" s="88"/>
      <c r="J4" s="81"/>
      <c r="K4" s="82"/>
      <c r="L4" s="83"/>
      <c r="M4" s="84"/>
      <c r="N4" s="85"/>
      <c r="P4" s="74"/>
      <c r="Q4" s="86"/>
      <c r="S4" s="84"/>
      <c r="T4" s="71"/>
      <c r="V4" s="84"/>
      <c r="W4" s="84"/>
    </row>
    <row r="5" spans="1:117" s="90" customFormat="1" ht="20.25" customHeight="1" x14ac:dyDescent="0.25">
      <c r="A5" s="80" t="s">
        <v>54</v>
      </c>
      <c r="B5" s="83">
        <v>10520</v>
      </c>
      <c r="C5" s="80"/>
      <c r="D5" s="81"/>
      <c r="E5" s="81">
        <v>8025</v>
      </c>
      <c r="F5" s="81" t="s">
        <v>52</v>
      </c>
      <c r="G5" s="84" t="s">
        <v>55</v>
      </c>
      <c r="H5" s="81" t="s">
        <v>56</v>
      </c>
      <c r="I5" s="83" t="s">
        <v>57</v>
      </c>
      <c r="J5" s="81"/>
      <c r="K5" s="82"/>
      <c r="L5" s="89"/>
      <c r="M5" s="84"/>
      <c r="N5" s="85"/>
      <c r="P5" s="74"/>
      <c r="Q5" s="86"/>
      <c r="S5" s="84"/>
      <c r="T5" s="71"/>
      <c r="V5" s="84"/>
      <c r="W5" s="84"/>
    </row>
    <row r="6" spans="1:117" s="90" customFormat="1" ht="20.25" customHeight="1" x14ac:dyDescent="0.25">
      <c r="A6" s="80" t="s">
        <v>58</v>
      </c>
      <c r="B6" s="83">
        <v>5260</v>
      </c>
      <c r="C6" s="80" t="s">
        <v>59</v>
      </c>
      <c r="D6" s="80"/>
      <c r="E6" s="81"/>
      <c r="F6" s="81" t="s">
        <v>52</v>
      </c>
      <c r="G6" s="84" t="s">
        <v>53</v>
      </c>
      <c r="H6" s="81"/>
      <c r="I6" s="83"/>
      <c r="J6" s="81"/>
      <c r="K6" s="82"/>
      <c r="L6" s="91"/>
      <c r="M6" s="84"/>
      <c r="N6" s="85"/>
      <c r="P6" s="74"/>
      <c r="Q6" s="86"/>
      <c r="S6" s="84"/>
      <c r="T6" s="71"/>
      <c r="V6" s="84"/>
      <c r="W6" s="84"/>
    </row>
    <row r="7" spans="1:117" s="90" customFormat="1" ht="20.25" customHeight="1" x14ac:dyDescent="0.25">
      <c r="A7" s="80" t="s">
        <v>60</v>
      </c>
      <c r="B7" s="83">
        <v>7280</v>
      </c>
      <c r="C7" s="80"/>
      <c r="D7" s="80"/>
      <c r="E7" s="81"/>
      <c r="F7" s="81"/>
      <c r="G7" s="84" t="s">
        <v>53</v>
      </c>
      <c r="H7" s="81"/>
      <c r="I7" s="83"/>
      <c r="J7" s="81"/>
      <c r="K7" s="82"/>
      <c r="L7" s="91"/>
      <c r="M7" s="84"/>
      <c r="N7" s="85"/>
      <c r="P7" s="74"/>
      <c r="Q7" s="86"/>
      <c r="S7" s="84"/>
      <c r="T7" s="71"/>
      <c r="V7" s="84"/>
      <c r="W7" s="84"/>
    </row>
    <row r="8" spans="1:117" s="90" customFormat="1" ht="20.25" customHeight="1" x14ac:dyDescent="0.25">
      <c r="A8" s="80" t="s">
        <v>61</v>
      </c>
      <c r="B8" s="83">
        <v>1400</v>
      </c>
      <c r="C8" s="80"/>
      <c r="D8" s="80"/>
      <c r="E8" s="81"/>
      <c r="F8" s="81"/>
      <c r="G8" s="84" t="s">
        <v>53</v>
      </c>
      <c r="H8" s="81"/>
      <c r="I8" s="83"/>
      <c r="J8" s="81"/>
      <c r="K8" s="82"/>
      <c r="L8" s="91"/>
      <c r="M8" s="84"/>
      <c r="N8" s="85"/>
      <c r="P8" s="74"/>
      <c r="Q8" s="86"/>
      <c r="S8" s="84"/>
      <c r="T8" s="71"/>
      <c r="V8" s="84"/>
      <c r="W8" s="84"/>
    </row>
    <row r="9" spans="1:117" s="90" customFormat="1" ht="20.25" customHeight="1" x14ac:dyDescent="0.25">
      <c r="A9" s="90" t="s">
        <v>62</v>
      </c>
      <c r="B9" s="89">
        <v>0</v>
      </c>
      <c r="E9" s="84"/>
      <c r="F9" s="84"/>
      <c r="G9" s="81" t="s">
        <v>63</v>
      </c>
      <c r="H9" s="81"/>
      <c r="I9" s="89"/>
      <c r="J9" s="81"/>
      <c r="K9" s="82"/>
      <c r="L9" s="88"/>
      <c r="M9" s="84"/>
      <c r="N9" s="85"/>
      <c r="P9" s="74"/>
      <c r="Q9" s="86"/>
      <c r="S9" s="84"/>
      <c r="T9" s="71"/>
      <c r="V9" s="84"/>
      <c r="W9" s="84"/>
    </row>
    <row r="10" spans="1:117" s="90" customFormat="1" ht="20.25" customHeight="1" x14ac:dyDescent="0.25">
      <c r="A10" s="90" t="s">
        <v>64</v>
      </c>
      <c r="B10" s="89">
        <v>0</v>
      </c>
      <c r="E10" s="84"/>
      <c r="F10" s="84"/>
      <c r="G10" s="81" t="s">
        <v>63</v>
      </c>
      <c r="H10" s="81"/>
      <c r="I10" s="89"/>
      <c r="J10" s="81"/>
      <c r="K10" s="82"/>
      <c r="L10" s="88"/>
      <c r="M10" s="84"/>
      <c r="N10" s="85"/>
      <c r="P10" s="74"/>
      <c r="Q10" s="86"/>
      <c r="S10" s="84"/>
      <c r="T10" s="71"/>
      <c r="V10" s="84"/>
      <c r="W10" s="84"/>
    </row>
    <row r="11" spans="1:117" s="90" customFormat="1" ht="20.25" customHeight="1" x14ac:dyDescent="0.25">
      <c r="A11" s="90" t="s">
        <v>65</v>
      </c>
      <c r="B11" s="89">
        <v>200</v>
      </c>
      <c r="E11" s="84"/>
      <c r="F11" s="84" t="s">
        <v>52</v>
      </c>
      <c r="G11" s="81" t="s">
        <v>53</v>
      </c>
      <c r="H11" s="81"/>
      <c r="I11" s="89"/>
      <c r="J11" s="81"/>
      <c r="K11" s="82"/>
      <c r="L11" s="88"/>
      <c r="M11" s="84"/>
      <c r="N11" s="85"/>
      <c r="P11" s="74"/>
      <c r="Q11" s="86"/>
      <c r="S11" s="84"/>
      <c r="T11" s="71"/>
      <c r="V11" s="84"/>
      <c r="W11" s="84"/>
    </row>
    <row r="12" spans="1:117" s="90" customFormat="1" ht="20.25" customHeight="1" x14ac:dyDescent="0.25">
      <c r="A12" s="90" t="s">
        <v>66</v>
      </c>
      <c r="B12" s="89">
        <v>337</v>
      </c>
      <c r="E12" s="84"/>
      <c r="F12" s="84" t="s">
        <v>52</v>
      </c>
      <c r="G12" s="81" t="s">
        <v>53</v>
      </c>
      <c r="H12" s="81"/>
      <c r="I12" s="89"/>
      <c r="J12" s="81"/>
      <c r="K12" s="82"/>
      <c r="L12" s="88"/>
      <c r="M12" s="84"/>
      <c r="N12" s="85"/>
      <c r="P12" s="74"/>
      <c r="Q12" s="86"/>
      <c r="S12" s="84"/>
      <c r="T12" s="71"/>
      <c r="V12" s="84"/>
      <c r="W12" s="84"/>
    </row>
    <row r="13" spans="1:117" s="90" customFormat="1" ht="20.25" customHeight="1" x14ac:dyDescent="0.25">
      <c r="A13" s="90" t="s">
        <v>67</v>
      </c>
      <c r="B13" s="89">
        <v>120</v>
      </c>
      <c r="E13" s="84"/>
      <c r="F13" s="84" t="s">
        <v>52</v>
      </c>
      <c r="G13" s="81" t="s">
        <v>53</v>
      </c>
      <c r="H13" s="81"/>
      <c r="I13" s="89"/>
      <c r="J13" s="81"/>
      <c r="K13" s="82"/>
      <c r="L13" s="88"/>
      <c r="M13" s="84"/>
      <c r="N13" s="85"/>
      <c r="P13" s="74"/>
      <c r="Q13" s="86"/>
      <c r="S13" s="84"/>
      <c r="T13" s="71"/>
      <c r="V13" s="84"/>
      <c r="W13" s="84"/>
    </row>
    <row r="14" spans="1:117" s="97" customFormat="1" ht="20.25" customHeight="1" x14ac:dyDescent="0.25">
      <c r="A14" s="92" t="s">
        <v>68</v>
      </c>
      <c r="B14" s="92"/>
      <c r="C14" s="92"/>
      <c r="D14" s="92"/>
      <c r="E14" s="79" t="s">
        <v>47</v>
      </c>
      <c r="F14" s="79" t="s">
        <v>48</v>
      </c>
      <c r="G14" s="79" t="s">
        <v>49</v>
      </c>
      <c r="H14" s="79" t="s">
        <v>50</v>
      </c>
      <c r="I14" s="93"/>
      <c r="J14" s="94"/>
      <c r="K14" s="95"/>
      <c r="L14" s="93"/>
      <c r="M14" s="67"/>
      <c r="N14" s="68"/>
      <c r="O14" s="93"/>
      <c r="P14" s="67"/>
      <c r="Q14" s="96"/>
      <c r="R14" s="93"/>
      <c r="S14" s="67"/>
      <c r="T14" s="68"/>
      <c r="U14" s="93"/>
      <c r="V14" s="67"/>
      <c r="W14" s="67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</row>
    <row r="15" spans="1:117" s="80" customFormat="1" ht="20.25" customHeight="1" x14ac:dyDescent="0.25">
      <c r="A15" s="80" t="s">
        <v>69</v>
      </c>
      <c r="B15" s="83">
        <v>9750</v>
      </c>
      <c r="C15" s="81"/>
      <c r="E15" s="81">
        <v>8030</v>
      </c>
      <c r="F15" s="81" t="s">
        <v>52</v>
      </c>
      <c r="G15" s="81" t="s">
        <v>55</v>
      </c>
      <c r="H15" s="81"/>
      <c r="J15" s="81"/>
      <c r="K15" s="82"/>
      <c r="M15" s="84"/>
      <c r="N15" s="85"/>
      <c r="P15" s="74"/>
      <c r="Q15" s="86"/>
      <c r="S15" s="84"/>
      <c r="T15" s="71"/>
      <c r="V15" s="84"/>
      <c r="W15" s="84"/>
    </row>
    <row r="16" spans="1:117" s="80" customFormat="1" ht="20.25" customHeight="1" x14ac:dyDescent="0.25">
      <c r="A16" s="70" t="s">
        <v>70</v>
      </c>
      <c r="B16" s="88">
        <v>10320</v>
      </c>
      <c r="E16" s="81"/>
      <c r="F16" s="81"/>
      <c r="G16" s="81" t="s">
        <v>55</v>
      </c>
      <c r="H16" s="81"/>
      <c r="J16" s="81"/>
      <c r="K16" s="82"/>
      <c r="M16" s="84"/>
      <c r="N16" s="85"/>
      <c r="P16" s="74"/>
      <c r="Q16" s="86"/>
      <c r="S16" s="84"/>
      <c r="T16" s="71"/>
      <c r="V16" s="84"/>
      <c r="W16" s="84"/>
    </row>
    <row r="17" spans="1:23" s="90" customFormat="1" ht="20.25" customHeight="1" x14ac:dyDescent="0.25">
      <c r="A17" s="90" t="s">
        <v>71</v>
      </c>
      <c r="B17" s="89">
        <v>10320</v>
      </c>
      <c r="E17" s="84"/>
      <c r="F17" s="84"/>
      <c r="G17" s="84" t="s">
        <v>55</v>
      </c>
      <c r="H17" s="84"/>
      <c r="J17" s="84"/>
      <c r="K17" s="98"/>
      <c r="M17" s="84"/>
      <c r="N17" s="98"/>
      <c r="P17" s="70"/>
      <c r="Q17" s="71"/>
      <c r="T17" s="71"/>
      <c r="V17" s="84"/>
    </row>
    <row r="18" spans="1:23" s="90" customFormat="1" ht="20.25" customHeight="1" x14ac:dyDescent="0.25">
      <c r="A18" s="80" t="s">
        <v>72</v>
      </c>
      <c r="B18" s="89">
        <v>6244</v>
      </c>
      <c r="E18" s="84"/>
      <c r="F18" s="84"/>
      <c r="G18" s="84" t="s">
        <v>55</v>
      </c>
      <c r="H18" s="84"/>
      <c r="J18" s="84"/>
      <c r="K18" s="98"/>
      <c r="M18" s="84"/>
      <c r="N18" s="98"/>
      <c r="P18" s="70"/>
      <c r="Q18" s="71"/>
      <c r="T18" s="71"/>
      <c r="V18" s="84"/>
    </row>
    <row r="19" spans="1:23" s="80" customFormat="1" ht="20.25" customHeight="1" x14ac:dyDescent="0.25">
      <c r="A19" s="80" t="s">
        <v>73</v>
      </c>
      <c r="B19" s="99">
        <v>3000</v>
      </c>
      <c r="D19" s="81"/>
      <c r="E19" s="81"/>
      <c r="F19" s="81"/>
      <c r="G19" s="81" t="s">
        <v>53</v>
      </c>
      <c r="H19" s="81"/>
      <c r="J19" s="81"/>
      <c r="K19" s="82"/>
      <c r="M19" s="84"/>
      <c r="N19" s="85"/>
      <c r="P19" s="74"/>
      <c r="Q19" s="86"/>
      <c r="S19" s="84"/>
      <c r="T19" s="71"/>
      <c r="V19" s="84"/>
      <c r="W19" s="84"/>
    </row>
    <row r="20" spans="1:23" ht="20.25" customHeight="1" x14ac:dyDescent="0.25">
      <c r="A20" s="100" t="s">
        <v>75</v>
      </c>
      <c r="B20" s="101">
        <f>SUM(B4:B19)</f>
        <v>71451</v>
      </c>
      <c r="C20" s="100"/>
      <c r="D20" s="100"/>
      <c r="E20" s="102"/>
      <c r="F20" s="102"/>
      <c r="G20" s="102"/>
      <c r="H20" s="102"/>
      <c r="J20" s="81"/>
      <c r="K20" s="82"/>
      <c r="N20" s="71"/>
      <c r="P20" s="74"/>
      <c r="Q20" s="86"/>
      <c r="S20" s="84"/>
      <c r="W20" s="84"/>
    </row>
    <row r="21" spans="1:23" ht="22.5" customHeight="1" x14ac:dyDescent="0.25">
      <c r="J21" s="81"/>
      <c r="K21" s="82"/>
      <c r="N21" s="71"/>
      <c r="P21" s="74"/>
      <c r="Q21" s="86"/>
      <c r="S21" s="84"/>
      <c r="W21" s="84"/>
    </row>
    <row r="22" spans="1:23" ht="20.25" customHeight="1" x14ac:dyDescent="0.25">
      <c r="A22" s="100" t="s">
        <v>76</v>
      </c>
      <c r="B22" s="101">
        <f>B2-B20</f>
        <v>3829</v>
      </c>
      <c r="C22" s="100"/>
      <c r="D22" s="100"/>
      <c r="E22" s="102"/>
      <c r="F22" s="102"/>
      <c r="G22" s="102"/>
      <c r="H22" s="102"/>
      <c r="J22" s="81"/>
      <c r="K22" s="82"/>
      <c r="N22" s="71"/>
      <c r="P22" s="74"/>
      <c r="Q22" s="86"/>
      <c r="S22" s="84"/>
      <c r="W22" s="84"/>
    </row>
    <row r="23" spans="1:23" ht="22.5" customHeight="1" x14ac:dyDescent="0.25">
      <c r="A23" s="80"/>
      <c r="B23" s="83"/>
      <c r="C23" s="80"/>
      <c r="D23" s="80"/>
      <c r="E23" s="81"/>
      <c r="F23" s="81"/>
      <c r="G23" s="81"/>
      <c r="H23" s="81"/>
      <c r="I23" s="80"/>
    </row>
    <row r="24" spans="1:23" ht="22.5" customHeight="1" x14ac:dyDescent="0.25">
      <c r="A24" s="80"/>
      <c r="B24" s="83"/>
      <c r="C24" s="80"/>
      <c r="D24" s="80"/>
      <c r="E24" s="80"/>
      <c r="F24" s="80"/>
      <c r="G24" s="81"/>
      <c r="H24" s="81"/>
      <c r="I24" s="80"/>
    </row>
    <row r="25" spans="1:23" ht="22.5" customHeight="1" x14ac:dyDescent="0.25">
      <c r="A25" s="80"/>
      <c r="B25" s="80"/>
      <c r="C25" s="80"/>
      <c r="D25" s="80"/>
      <c r="E25" s="81"/>
      <c r="F25" s="105"/>
      <c r="G25" s="105"/>
      <c r="H25" s="105"/>
      <c r="I25" s="80"/>
      <c r="J25" s="81"/>
    </row>
    <row r="26" spans="1:23" ht="22.5" customHeight="1" x14ac:dyDescent="0.25">
      <c r="A26" s="80"/>
      <c r="B26" s="83"/>
      <c r="C26" s="81"/>
      <c r="D26" s="80"/>
      <c r="E26" s="81"/>
      <c r="F26" s="81"/>
      <c r="G26" s="81"/>
      <c r="H26" s="81"/>
      <c r="I26" s="80"/>
      <c r="J26" s="81"/>
    </row>
    <row r="27" spans="1:23" ht="22.5" customHeight="1" x14ac:dyDescent="0.25">
      <c r="A27" s="70"/>
      <c r="B27" s="83"/>
      <c r="C27" s="80"/>
      <c r="D27" s="80"/>
      <c r="E27" s="81"/>
      <c r="F27" s="81"/>
      <c r="G27" s="81"/>
      <c r="H27" s="81"/>
      <c r="I27" s="80"/>
      <c r="J27" s="81"/>
    </row>
    <row r="28" spans="1:23" ht="22.5" customHeight="1" x14ac:dyDescent="0.25">
      <c r="A28" s="70"/>
      <c r="B28" s="83"/>
      <c r="C28" s="80"/>
      <c r="D28" s="80"/>
      <c r="E28" s="81"/>
      <c r="F28" s="81"/>
      <c r="G28" s="81"/>
      <c r="H28" s="81"/>
      <c r="I28" s="80"/>
      <c r="J28" s="81"/>
    </row>
    <row r="29" spans="1:23" ht="22.5" customHeight="1" x14ac:dyDescent="0.25">
      <c r="A29" s="106"/>
      <c r="B29" s="88"/>
      <c r="C29" s="80"/>
      <c r="D29" s="80"/>
      <c r="E29" s="81"/>
      <c r="F29" s="81"/>
      <c r="G29" s="81"/>
      <c r="H29" s="81"/>
      <c r="I29" s="80"/>
      <c r="J29" s="81"/>
    </row>
    <row r="30" spans="1:23" ht="22.5" customHeight="1" x14ac:dyDescent="0.25">
      <c r="A30" s="107"/>
      <c r="B30" s="88"/>
      <c r="C30" s="80"/>
      <c r="D30" s="80"/>
      <c r="E30" s="81"/>
      <c r="F30" s="81"/>
      <c r="G30" s="81"/>
      <c r="H30" s="81"/>
      <c r="I30" s="80"/>
      <c r="J30" s="81"/>
    </row>
    <row r="31" spans="1:23" ht="22.5" customHeight="1" x14ac:dyDescent="0.25">
      <c r="A31" s="107"/>
      <c r="B31" s="83"/>
      <c r="C31" s="80"/>
      <c r="D31" s="80"/>
      <c r="E31" s="81"/>
      <c r="F31" s="81"/>
      <c r="G31" s="81"/>
      <c r="H31" s="81"/>
      <c r="I31" s="80"/>
      <c r="J31" s="81"/>
    </row>
    <row r="32" spans="1:23" ht="22.5" customHeight="1" x14ac:dyDescent="0.25">
      <c r="A32" s="107"/>
      <c r="B32" s="83"/>
      <c r="C32" s="80"/>
      <c r="D32" s="80"/>
      <c r="E32" s="81"/>
      <c r="F32" s="81"/>
      <c r="G32" s="81"/>
      <c r="H32" s="81"/>
    </row>
    <row r="33" spans="1:8" ht="22.5" customHeight="1" x14ac:dyDescent="0.25">
      <c r="A33" s="107"/>
      <c r="B33" s="83"/>
      <c r="C33" s="80"/>
      <c r="D33" s="80"/>
      <c r="E33" s="81"/>
      <c r="F33" s="81"/>
      <c r="G33" s="81"/>
      <c r="H33" s="81"/>
    </row>
    <row r="34" spans="1:8" ht="22.5" customHeight="1" x14ac:dyDescent="0.25">
      <c r="A34" s="80"/>
      <c r="B34" s="99"/>
      <c r="C34" s="80"/>
      <c r="D34" s="81"/>
      <c r="E34" s="81"/>
      <c r="F34" s="81"/>
      <c r="G34" s="81"/>
      <c r="H34" s="81"/>
    </row>
    <row r="35" spans="1:8" ht="22.5" customHeight="1" x14ac:dyDescent="0.25">
      <c r="A35" s="90"/>
      <c r="B35" s="90"/>
      <c r="C35" s="90"/>
      <c r="D35" s="90"/>
      <c r="E35" s="84"/>
      <c r="F35" s="84"/>
      <c r="G35" s="84"/>
      <c r="H35" s="84"/>
    </row>
    <row r="36" spans="1:8" ht="22.5" customHeight="1" x14ac:dyDescent="0.25"/>
    <row r="37" spans="1:8" ht="22.5" customHeight="1" x14ac:dyDescent="0.25"/>
    <row r="38" spans="1:8" ht="22.5" customHeight="1" x14ac:dyDescent="0.25"/>
    <row r="39" spans="1:8" ht="22.5" customHeight="1" x14ac:dyDescent="0.25"/>
    <row r="40" spans="1:8" ht="22.5" customHeight="1" x14ac:dyDescent="0.25"/>
    <row r="41" spans="1:8" ht="22.5" customHeight="1" x14ac:dyDescent="0.25"/>
    <row r="42" spans="1:8" ht="22.5" customHeight="1" x14ac:dyDescent="0.25"/>
    <row r="43" spans="1:8" ht="22.5" customHeight="1" x14ac:dyDescent="0.25"/>
    <row r="44" spans="1:8" ht="22.5" customHeight="1" x14ac:dyDescent="0.25"/>
    <row r="45" spans="1:8" ht="22.5" customHeight="1" x14ac:dyDescent="0.25"/>
    <row r="46" spans="1:8" ht="22.5" customHeight="1" x14ac:dyDescent="0.25"/>
    <row r="47" spans="1:8" ht="22.5" customHeight="1" x14ac:dyDescent="0.25"/>
    <row r="48" spans="1:8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</sheetData>
  <mergeCells count="1">
    <mergeCell ref="A1:H1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55"/>
  <sheetViews>
    <sheetView topLeftCell="A19" workbookViewId="0">
      <selection activeCell="I6" sqref="I6"/>
    </sheetView>
  </sheetViews>
  <sheetFormatPr baseColWidth="10" defaultRowHeight="15" x14ac:dyDescent="0.25"/>
  <cols>
    <col min="1" max="1" width="46" style="126" customWidth="1"/>
    <col min="2" max="2" width="23" style="126" customWidth="1"/>
    <col min="3" max="3" width="13.5703125" style="126" bestFit="1" customWidth="1"/>
    <col min="4" max="4" width="11.42578125" style="126"/>
    <col min="5" max="5" width="20.5703125" style="129" customWidth="1"/>
    <col min="6" max="6" width="18.140625" style="129" customWidth="1"/>
    <col min="7" max="7" width="24.28515625" style="129" customWidth="1"/>
    <col min="8" max="8" width="21.42578125" style="129" customWidth="1"/>
    <col min="9" max="9" width="19.140625" style="61" customWidth="1"/>
    <col min="10" max="10" width="19.140625" style="64" customWidth="1"/>
    <col min="11" max="11" width="19.140625" style="125" customWidth="1"/>
    <col min="12" max="12" width="19.140625" style="61" customWidth="1"/>
    <col min="13" max="13" width="19.140625" style="64" customWidth="1"/>
    <col min="14" max="14" width="19.140625" style="125" customWidth="1"/>
    <col min="15" max="16" width="19.140625" style="61" customWidth="1"/>
    <col min="17" max="17" width="19.140625" style="62" customWidth="1"/>
    <col min="18" max="19" width="19.140625" style="61" customWidth="1"/>
    <col min="20" max="20" width="19.140625" style="62" customWidth="1"/>
    <col min="21" max="21" width="19.140625" style="61" customWidth="1"/>
    <col min="22" max="22" width="19.140625" style="64" customWidth="1"/>
    <col min="23" max="37" width="19.140625" style="61" customWidth="1"/>
    <col min="38" max="117" width="11.42578125" style="61"/>
    <col min="118" max="16384" width="11.42578125" style="126"/>
  </cols>
  <sheetData>
    <row r="1" spans="1:117" s="109" customFormat="1" ht="21.75" customHeight="1" x14ac:dyDescent="0.25">
      <c r="A1" s="243" t="s">
        <v>77</v>
      </c>
      <c r="B1" s="243"/>
      <c r="C1" s="243"/>
      <c r="D1" s="243"/>
      <c r="E1" s="243"/>
      <c r="F1" s="243"/>
      <c r="G1" s="243"/>
      <c r="H1" s="243"/>
      <c r="I1" s="70"/>
      <c r="J1" s="74"/>
      <c r="K1" s="71"/>
      <c r="L1" s="70"/>
      <c r="M1" s="74"/>
      <c r="N1" s="108"/>
      <c r="O1" s="70"/>
      <c r="P1" s="70"/>
      <c r="Q1" s="71"/>
      <c r="R1" s="70"/>
      <c r="S1" s="70"/>
      <c r="T1" s="71"/>
      <c r="U1" s="70"/>
      <c r="V1" s="74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</row>
    <row r="2" spans="1:117" s="70" customFormat="1" ht="21.75" customHeight="1" x14ac:dyDescent="0.25">
      <c r="A2" s="70" t="s">
        <v>45</v>
      </c>
      <c r="B2" s="73">
        <v>128200</v>
      </c>
      <c r="E2" s="74"/>
      <c r="F2" s="74"/>
      <c r="G2" s="74"/>
      <c r="H2" s="74"/>
      <c r="J2" s="75"/>
      <c r="K2" s="76"/>
      <c r="M2" s="74"/>
      <c r="N2" s="71"/>
      <c r="P2" s="74"/>
      <c r="Q2" s="77"/>
      <c r="S2" s="74"/>
      <c r="T2" s="71"/>
      <c r="V2" s="74"/>
      <c r="W2" s="74"/>
    </row>
    <row r="3" spans="1:117" s="70" customFormat="1" ht="21.75" customHeight="1" x14ac:dyDescent="0.25">
      <c r="A3" s="70" t="s">
        <v>78</v>
      </c>
      <c r="B3" s="73">
        <v>35500</v>
      </c>
      <c r="E3" s="74"/>
      <c r="F3" s="74"/>
      <c r="G3" s="74"/>
      <c r="H3" s="74"/>
      <c r="J3" s="75"/>
      <c r="K3" s="76"/>
      <c r="M3" s="74"/>
      <c r="N3" s="71"/>
      <c r="P3" s="74"/>
      <c r="Q3" s="77"/>
      <c r="S3" s="74"/>
      <c r="T3" s="71"/>
      <c r="V3" s="74"/>
      <c r="W3" s="74"/>
    </row>
    <row r="4" spans="1:117" s="110" customFormat="1" ht="21.75" customHeight="1" x14ac:dyDescent="0.25">
      <c r="A4" s="110" t="s">
        <v>46</v>
      </c>
      <c r="E4" s="111" t="s">
        <v>47</v>
      </c>
      <c r="F4" s="111" t="s">
        <v>48</v>
      </c>
      <c r="G4" s="111" t="s">
        <v>49</v>
      </c>
      <c r="H4" s="111" t="s">
        <v>50</v>
      </c>
      <c r="I4" s="112"/>
      <c r="J4" s="75"/>
      <c r="K4" s="76"/>
      <c r="L4" s="113"/>
      <c r="M4" s="74"/>
      <c r="N4" s="71"/>
      <c r="O4" s="112"/>
      <c r="P4" s="74"/>
      <c r="Q4" s="77"/>
      <c r="R4" s="112"/>
      <c r="S4" s="74"/>
      <c r="T4" s="71"/>
      <c r="U4" s="112"/>
      <c r="V4" s="74"/>
      <c r="W4" s="74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</row>
    <row r="5" spans="1:117" s="112" customFormat="1" ht="21.75" customHeight="1" x14ac:dyDescent="0.25">
      <c r="A5" s="112" t="s">
        <v>51</v>
      </c>
      <c r="B5" s="114">
        <v>7000</v>
      </c>
      <c r="D5" s="75"/>
      <c r="E5" s="75"/>
      <c r="F5" s="75"/>
      <c r="G5" s="75" t="s">
        <v>74</v>
      </c>
      <c r="H5" s="75"/>
      <c r="I5" s="114"/>
      <c r="J5" s="75"/>
      <c r="K5" s="76"/>
      <c r="L5" s="113"/>
      <c r="M5" s="74"/>
      <c r="N5" s="71"/>
      <c r="P5" s="74"/>
      <c r="Q5" s="77"/>
      <c r="S5" s="74"/>
      <c r="T5" s="71"/>
      <c r="V5" s="74"/>
      <c r="W5" s="74"/>
    </row>
    <row r="6" spans="1:117" s="70" customFormat="1" ht="21.75" customHeight="1" x14ac:dyDescent="0.25">
      <c r="A6" s="112" t="s">
        <v>54</v>
      </c>
      <c r="B6" s="113">
        <v>12620</v>
      </c>
      <c r="C6" s="112"/>
      <c r="D6" s="75"/>
      <c r="E6" s="75">
        <v>8726</v>
      </c>
      <c r="F6" s="75" t="s">
        <v>79</v>
      </c>
      <c r="G6" s="74" t="s">
        <v>80</v>
      </c>
      <c r="H6" s="75" t="s">
        <v>79</v>
      </c>
      <c r="I6" s="113" t="s">
        <v>81</v>
      </c>
      <c r="J6" s="75"/>
      <c r="K6" s="76"/>
      <c r="L6" s="73"/>
      <c r="M6" s="74"/>
      <c r="N6" s="71"/>
      <c r="P6" s="74"/>
      <c r="Q6" s="77"/>
      <c r="S6" s="74"/>
      <c r="T6" s="71"/>
      <c r="V6" s="74"/>
      <c r="W6" s="74"/>
    </row>
    <row r="7" spans="1:117" s="70" customFormat="1" ht="21.75" customHeight="1" x14ac:dyDescent="0.25">
      <c r="A7" s="112" t="s">
        <v>58</v>
      </c>
      <c r="B7" s="113">
        <v>41875</v>
      </c>
      <c r="C7" s="112"/>
      <c r="D7" s="112"/>
      <c r="E7" s="75"/>
      <c r="F7" s="75"/>
      <c r="G7" s="74" t="s">
        <v>74</v>
      </c>
      <c r="H7" s="75"/>
      <c r="I7" s="113"/>
      <c r="J7" s="75"/>
      <c r="K7" s="76"/>
      <c r="L7" s="115"/>
      <c r="M7" s="74"/>
      <c r="N7" s="71"/>
      <c r="P7" s="74"/>
      <c r="Q7" s="77"/>
      <c r="S7" s="74"/>
      <c r="T7" s="71"/>
      <c r="V7" s="74"/>
      <c r="W7" s="74"/>
    </row>
    <row r="8" spans="1:117" s="70" customFormat="1" ht="21.75" customHeight="1" x14ac:dyDescent="0.25">
      <c r="A8" s="112" t="s">
        <v>82</v>
      </c>
      <c r="B8" s="113">
        <v>16800</v>
      </c>
      <c r="C8" s="112"/>
      <c r="D8" s="112"/>
      <c r="E8" s="75"/>
      <c r="F8" s="75"/>
      <c r="G8" s="74"/>
      <c r="H8" s="75"/>
      <c r="I8" s="113"/>
      <c r="J8" s="75"/>
      <c r="K8" s="76"/>
      <c r="L8" s="115"/>
      <c r="M8" s="74"/>
      <c r="N8" s="71"/>
      <c r="P8" s="74"/>
      <c r="Q8" s="77"/>
      <c r="S8" s="74"/>
      <c r="T8" s="71"/>
      <c r="V8" s="74"/>
      <c r="W8" s="74"/>
    </row>
    <row r="9" spans="1:117" s="70" customFormat="1" ht="20.25" customHeight="1" x14ac:dyDescent="0.25">
      <c r="A9" s="112" t="s">
        <v>61</v>
      </c>
      <c r="B9" s="113">
        <v>1600</v>
      </c>
      <c r="C9" s="112"/>
      <c r="D9" s="112"/>
      <c r="E9" s="75"/>
      <c r="F9" s="75"/>
      <c r="G9" s="74"/>
      <c r="H9" s="75"/>
      <c r="I9" s="113"/>
      <c r="J9" s="75"/>
      <c r="K9" s="76"/>
      <c r="L9" s="115"/>
      <c r="M9" s="74"/>
      <c r="N9" s="71"/>
      <c r="P9" s="74"/>
      <c r="Q9" s="77"/>
      <c r="S9" s="74"/>
      <c r="T9" s="71"/>
      <c r="V9" s="74"/>
      <c r="W9" s="74"/>
    </row>
    <row r="10" spans="1:117" s="70" customFormat="1" ht="20.25" customHeight="1" x14ac:dyDescent="0.25">
      <c r="A10" s="70" t="s">
        <v>62</v>
      </c>
      <c r="B10" s="73">
        <v>0</v>
      </c>
      <c r="E10" s="74"/>
      <c r="F10" s="74"/>
      <c r="G10" s="75"/>
      <c r="H10" s="75"/>
      <c r="I10" s="73"/>
      <c r="J10" s="75"/>
      <c r="K10" s="76"/>
      <c r="L10" s="114"/>
      <c r="M10" s="74"/>
      <c r="N10" s="71"/>
      <c r="P10" s="74"/>
      <c r="Q10" s="77"/>
      <c r="S10" s="74"/>
      <c r="T10" s="71"/>
      <c r="V10" s="74"/>
      <c r="W10" s="74"/>
    </row>
    <row r="11" spans="1:117" s="70" customFormat="1" ht="20.25" customHeight="1" x14ac:dyDescent="0.25">
      <c r="A11" s="70" t="s">
        <v>64</v>
      </c>
      <c r="B11" s="73">
        <v>1200</v>
      </c>
      <c r="E11" s="74"/>
      <c r="F11" s="74"/>
      <c r="G11" s="75" t="s">
        <v>74</v>
      </c>
      <c r="H11" s="75" t="s">
        <v>79</v>
      </c>
      <c r="I11" s="73"/>
      <c r="J11" s="75"/>
      <c r="K11" s="76"/>
      <c r="L11" s="114"/>
      <c r="M11" s="74"/>
      <c r="N11" s="71"/>
      <c r="P11" s="74"/>
      <c r="Q11" s="77"/>
      <c r="S11" s="74"/>
      <c r="T11" s="71"/>
      <c r="V11" s="74"/>
      <c r="W11" s="74"/>
    </row>
    <row r="12" spans="1:117" s="70" customFormat="1" ht="20.25" customHeight="1" x14ac:dyDescent="0.25">
      <c r="A12" s="70" t="s">
        <v>65</v>
      </c>
      <c r="B12" s="73">
        <v>500</v>
      </c>
      <c r="E12" s="74"/>
      <c r="F12" s="74"/>
      <c r="G12" s="75"/>
      <c r="H12" s="75"/>
      <c r="I12" s="73"/>
      <c r="J12" s="75"/>
      <c r="K12" s="76"/>
      <c r="L12" s="114"/>
      <c r="M12" s="74"/>
      <c r="N12" s="71"/>
      <c r="P12" s="74"/>
      <c r="Q12" s="77"/>
      <c r="S12" s="74"/>
      <c r="T12" s="71"/>
      <c r="V12" s="74"/>
      <c r="W12" s="74"/>
    </row>
    <row r="13" spans="1:117" s="70" customFormat="1" ht="20.25" customHeight="1" x14ac:dyDescent="0.25">
      <c r="A13" s="70" t="s">
        <v>83</v>
      </c>
      <c r="B13" s="73">
        <v>460</v>
      </c>
      <c r="E13" s="74"/>
      <c r="F13" s="74" t="s">
        <v>79</v>
      </c>
      <c r="G13" s="75" t="s">
        <v>74</v>
      </c>
      <c r="H13" s="75" t="s">
        <v>79</v>
      </c>
      <c r="I13" s="73"/>
      <c r="J13" s="75"/>
      <c r="K13" s="76"/>
      <c r="L13" s="114"/>
      <c r="M13" s="74"/>
      <c r="N13" s="71"/>
      <c r="P13" s="74"/>
      <c r="Q13" s="77"/>
      <c r="S13" s="74"/>
      <c r="T13" s="71"/>
      <c r="V13" s="74"/>
      <c r="W13" s="74"/>
    </row>
    <row r="14" spans="1:117" s="70" customFormat="1" ht="20.25" customHeight="1" x14ac:dyDescent="0.25">
      <c r="A14" s="70" t="s">
        <v>67</v>
      </c>
      <c r="B14" s="73">
        <v>150</v>
      </c>
      <c r="E14" s="74"/>
      <c r="F14" s="74" t="s">
        <v>79</v>
      </c>
      <c r="G14" s="75" t="s">
        <v>74</v>
      </c>
      <c r="H14" s="75" t="s">
        <v>79</v>
      </c>
      <c r="I14" s="73"/>
      <c r="J14" s="75"/>
      <c r="K14" s="76"/>
      <c r="L14" s="114"/>
      <c r="M14" s="74"/>
      <c r="N14" s="71"/>
      <c r="P14" s="74"/>
      <c r="Q14" s="77"/>
      <c r="S14" s="74"/>
      <c r="T14" s="71"/>
      <c r="V14" s="74"/>
      <c r="W14" s="74"/>
    </row>
    <row r="15" spans="1:117" s="110" customFormat="1" ht="20.25" customHeight="1" x14ac:dyDescent="0.25">
      <c r="A15" s="110" t="s">
        <v>68</v>
      </c>
      <c r="E15" s="111" t="s">
        <v>47</v>
      </c>
      <c r="F15" s="111" t="s">
        <v>48</v>
      </c>
      <c r="G15" s="111" t="s">
        <v>49</v>
      </c>
      <c r="H15" s="111" t="s">
        <v>50</v>
      </c>
      <c r="I15" s="112"/>
      <c r="J15" s="75"/>
      <c r="K15" s="76"/>
      <c r="L15" s="112"/>
      <c r="M15" s="74"/>
      <c r="N15" s="71"/>
      <c r="O15" s="112"/>
      <c r="P15" s="74"/>
      <c r="Q15" s="77"/>
      <c r="R15" s="112"/>
      <c r="S15" s="74"/>
      <c r="T15" s="71"/>
      <c r="U15" s="112"/>
      <c r="V15" s="74"/>
      <c r="W15" s="74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</row>
    <row r="16" spans="1:117" s="112" customFormat="1" ht="20.25" customHeight="1" x14ac:dyDescent="0.25">
      <c r="A16" s="112" t="s">
        <v>84</v>
      </c>
      <c r="B16" s="113">
        <v>11558</v>
      </c>
      <c r="C16" s="75"/>
      <c r="E16" s="75">
        <v>8725</v>
      </c>
      <c r="F16" s="75" t="s">
        <v>79</v>
      </c>
      <c r="G16" s="75" t="s">
        <v>80</v>
      </c>
      <c r="H16" s="75" t="s">
        <v>79</v>
      </c>
      <c r="J16" s="75"/>
      <c r="K16" s="76"/>
      <c r="M16" s="74"/>
      <c r="N16" s="71"/>
      <c r="P16" s="74"/>
      <c r="Q16" s="77"/>
      <c r="S16" s="74"/>
      <c r="T16" s="71"/>
      <c r="V16" s="74"/>
      <c r="W16" s="74"/>
    </row>
    <row r="17" spans="1:117" s="112" customFormat="1" ht="20.25" customHeight="1" x14ac:dyDescent="0.25">
      <c r="A17" s="70" t="s">
        <v>70</v>
      </c>
      <c r="B17" s="114">
        <v>11550</v>
      </c>
      <c r="E17" s="75">
        <v>8723</v>
      </c>
      <c r="F17" s="75" t="s">
        <v>79</v>
      </c>
      <c r="G17" s="75" t="s">
        <v>80</v>
      </c>
      <c r="H17" s="75" t="s">
        <v>79</v>
      </c>
      <c r="J17" s="75"/>
      <c r="K17" s="76"/>
      <c r="M17" s="74"/>
      <c r="N17" s="71"/>
      <c r="P17" s="74"/>
      <c r="Q17" s="77"/>
      <c r="S17" s="74"/>
      <c r="T17" s="71"/>
      <c r="V17" s="74"/>
      <c r="W17" s="74"/>
    </row>
    <row r="18" spans="1:117" s="70" customFormat="1" ht="20.25" customHeight="1" x14ac:dyDescent="0.25">
      <c r="A18" s="70" t="s">
        <v>85</v>
      </c>
      <c r="B18" s="73">
        <v>0</v>
      </c>
      <c r="E18" s="74"/>
      <c r="F18" s="74"/>
      <c r="G18" s="74"/>
      <c r="H18" s="74"/>
      <c r="J18" s="74"/>
      <c r="K18" s="108"/>
      <c r="M18" s="74"/>
      <c r="N18" s="108"/>
      <c r="Q18" s="71"/>
      <c r="T18" s="71"/>
      <c r="V18" s="74"/>
    </row>
    <row r="19" spans="1:117" s="70" customFormat="1" ht="20.25" customHeight="1" x14ac:dyDescent="0.25">
      <c r="A19" s="70" t="s">
        <v>86</v>
      </c>
      <c r="B19" s="73">
        <v>3837.71</v>
      </c>
      <c r="E19" s="74">
        <v>8780</v>
      </c>
      <c r="F19" s="74" t="s">
        <v>79</v>
      </c>
      <c r="G19" s="74" t="s">
        <v>80</v>
      </c>
      <c r="H19" s="74" t="s">
        <v>87</v>
      </c>
      <c r="J19" s="74"/>
      <c r="K19" s="108"/>
      <c r="M19" s="74"/>
      <c r="N19" s="108"/>
      <c r="Q19" s="71"/>
      <c r="T19" s="71"/>
      <c r="V19" s="74"/>
    </row>
    <row r="20" spans="1:117" s="70" customFormat="1" ht="20.25" customHeight="1" x14ac:dyDescent="0.25">
      <c r="A20" s="112" t="s">
        <v>69</v>
      </c>
      <c r="B20" s="73">
        <v>14750</v>
      </c>
      <c r="E20" s="74">
        <v>8727</v>
      </c>
      <c r="F20" s="74" t="s">
        <v>79</v>
      </c>
      <c r="G20" s="74" t="s">
        <v>80</v>
      </c>
      <c r="H20" s="74" t="s">
        <v>79</v>
      </c>
      <c r="J20" s="74"/>
      <c r="K20" s="108"/>
      <c r="M20" s="74"/>
      <c r="N20" s="108"/>
      <c r="Q20" s="71"/>
      <c r="T20" s="71"/>
      <c r="V20" s="74"/>
    </row>
    <row r="21" spans="1:117" s="112" customFormat="1" ht="20.25" customHeight="1" x14ac:dyDescent="0.25">
      <c r="A21" s="112" t="s">
        <v>88</v>
      </c>
      <c r="B21" s="116">
        <v>21000</v>
      </c>
      <c r="D21" s="75"/>
      <c r="E21" s="75">
        <v>8721</v>
      </c>
      <c r="F21" s="75" t="s">
        <v>79</v>
      </c>
      <c r="G21" s="75" t="s">
        <v>80</v>
      </c>
      <c r="H21" s="75" t="s">
        <v>79</v>
      </c>
      <c r="J21" s="75"/>
      <c r="K21" s="76"/>
      <c r="M21" s="74"/>
      <c r="N21" s="71"/>
      <c r="P21" s="74"/>
      <c r="Q21" s="77"/>
      <c r="S21" s="74"/>
      <c r="T21" s="71"/>
      <c r="V21" s="74"/>
      <c r="W21" s="74"/>
    </row>
    <row r="22" spans="1:117" s="120" customFormat="1" ht="20.25" customHeight="1" x14ac:dyDescent="0.25">
      <c r="A22" s="117" t="s">
        <v>75</v>
      </c>
      <c r="B22" s="118">
        <f>SUM(B5:B21)</f>
        <v>144900.71000000002</v>
      </c>
      <c r="C22" s="117"/>
      <c r="D22" s="117"/>
      <c r="E22" s="119"/>
      <c r="F22" s="119"/>
      <c r="G22" s="119"/>
      <c r="H22" s="119"/>
      <c r="I22" s="70"/>
      <c r="J22" s="75"/>
      <c r="K22" s="76"/>
      <c r="L22" s="70"/>
      <c r="M22" s="74"/>
      <c r="N22" s="71"/>
      <c r="O22" s="70"/>
      <c r="P22" s="74"/>
      <c r="Q22" s="77"/>
      <c r="R22" s="70"/>
      <c r="S22" s="74"/>
      <c r="T22" s="71"/>
      <c r="U22" s="70"/>
      <c r="V22" s="74"/>
      <c r="W22" s="74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</row>
    <row r="23" spans="1:117" s="120" customFormat="1" ht="22.5" customHeight="1" x14ac:dyDescent="0.25">
      <c r="E23" s="121"/>
      <c r="F23" s="121"/>
      <c r="G23" s="121"/>
      <c r="H23" s="121"/>
      <c r="I23" s="70"/>
      <c r="J23" s="75"/>
      <c r="K23" s="76"/>
      <c r="L23" s="70"/>
      <c r="M23" s="74"/>
      <c r="N23" s="71"/>
      <c r="O23" s="70"/>
      <c r="P23" s="74"/>
      <c r="Q23" s="77"/>
      <c r="R23" s="70"/>
      <c r="S23" s="74"/>
      <c r="T23" s="71"/>
      <c r="U23" s="70"/>
      <c r="V23" s="74"/>
      <c r="W23" s="74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</row>
    <row r="24" spans="1:117" s="120" customFormat="1" ht="20.25" customHeight="1" x14ac:dyDescent="0.25">
      <c r="A24" s="117" t="s">
        <v>76</v>
      </c>
      <c r="B24" s="118">
        <f>B2+B3-B22</f>
        <v>18799.289999999979</v>
      </c>
      <c r="C24" s="117"/>
      <c r="D24" s="117"/>
      <c r="E24" s="119"/>
      <c r="F24" s="119"/>
      <c r="G24" s="119"/>
      <c r="H24" s="119"/>
      <c r="I24" s="70"/>
      <c r="J24" s="75"/>
      <c r="K24" s="76"/>
      <c r="L24" s="70"/>
      <c r="M24" s="74"/>
      <c r="N24" s="71"/>
      <c r="O24" s="70"/>
      <c r="P24" s="74"/>
      <c r="Q24" s="77"/>
      <c r="R24" s="70"/>
      <c r="S24" s="74"/>
      <c r="T24" s="71"/>
      <c r="U24" s="70"/>
      <c r="V24" s="74"/>
      <c r="W24" s="74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</row>
    <row r="25" spans="1:117" s="120" customFormat="1" ht="22.5" customHeight="1" x14ac:dyDescent="0.25">
      <c r="A25" s="112"/>
      <c r="B25" s="113"/>
      <c r="C25" s="112"/>
      <c r="D25" s="112"/>
      <c r="E25" s="75"/>
      <c r="F25" s="75"/>
      <c r="G25" s="75"/>
      <c r="H25" s="75"/>
      <c r="I25" s="112"/>
      <c r="J25" s="74"/>
      <c r="K25" s="108"/>
      <c r="L25" s="70"/>
      <c r="M25" s="74"/>
      <c r="N25" s="108"/>
      <c r="O25" s="70"/>
      <c r="P25" s="70"/>
      <c r="Q25" s="71"/>
      <c r="R25" s="70"/>
      <c r="S25" s="70"/>
      <c r="T25" s="71"/>
      <c r="U25" s="70"/>
      <c r="V25" s="74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</row>
    <row r="26" spans="1:117" s="120" customFormat="1" ht="22.5" customHeight="1" x14ac:dyDescent="0.25">
      <c r="A26" s="112"/>
      <c r="B26" s="113"/>
      <c r="C26" s="112"/>
      <c r="D26" s="112"/>
      <c r="E26" s="112"/>
      <c r="F26" s="112"/>
      <c r="G26" s="75"/>
      <c r="H26" s="75"/>
      <c r="I26" s="112"/>
      <c r="J26" s="74"/>
      <c r="K26" s="108"/>
      <c r="L26" s="70"/>
      <c r="M26" s="74"/>
      <c r="N26" s="108"/>
      <c r="O26" s="70"/>
      <c r="P26" s="70"/>
      <c r="Q26" s="71"/>
      <c r="R26" s="70"/>
      <c r="S26" s="70"/>
      <c r="T26" s="71"/>
      <c r="U26" s="70"/>
      <c r="V26" s="74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</row>
    <row r="27" spans="1:117" s="120" customFormat="1" ht="22.5" customHeight="1" x14ac:dyDescent="0.25">
      <c r="A27" s="112"/>
      <c r="B27" s="112"/>
      <c r="C27" s="112"/>
      <c r="D27" s="112"/>
      <c r="E27" s="75"/>
      <c r="F27" s="122"/>
      <c r="G27" s="122"/>
      <c r="H27" s="122"/>
      <c r="I27" s="112"/>
      <c r="J27" s="75"/>
      <c r="K27" s="108"/>
      <c r="L27" s="70"/>
      <c r="M27" s="74"/>
      <c r="N27" s="108"/>
      <c r="O27" s="70"/>
      <c r="P27" s="70"/>
      <c r="Q27" s="71"/>
      <c r="R27" s="70"/>
      <c r="S27" s="70"/>
      <c r="T27" s="71"/>
      <c r="U27" s="70"/>
      <c r="V27" s="74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</row>
    <row r="28" spans="1:117" s="120" customFormat="1" ht="22.5" customHeight="1" x14ac:dyDescent="0.25">
      <c r="A28" s="112"/>
      <c r="B28" s="113"/>
      <c r="C28" s="75"/>
      <c r="D28" s="112"/>
      <c r="E28" s="75"/>
      <c r="F28" s="75"/>
      <c r="G28" s="75"/>
      <c r="H28" s="75"/>
      <c r="I28" s="112"/>
      <c r="J28" s="75"/>
      <c r="K28" s="108"/>
      <c r="L28" s="70"/>
      <c r="M28" s="74"/>
      <c r="N28" s="108"/>
      <c r="O28" s="70"/>
      <c r="P28" s="70"/>
      <c r="Q28" s="71"/>
      <c r="R28" s="70"/>
      <c r="S28" s="70"/>
      <c r="T28" s="71"/>
      <c r="U28" s="70"/>
      <c r="V28" s="74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</row>
    <row r="29" spans="1:117" s="120" customFormat="1" ht="22.5" customHeight="1" x14ac:dyDescent="0.25">
      <c r="A29" s="70"/>
      <c r="B29" s="113"/>
      <c r="C29" s="112"/>
      <c r="D29" s="112"/>
      <c r="E29" s="75"/>
      <c r="F29" s="75"/>
      <c r="G29" s="75"/>
      <c r="H29" s="75"/>
      <c r="I29" s="112"/>
      <c r="J29" s="75"/>
      <c r="K29" s="108"/>
      <c r="L29" s="70"/>
      <c r="M29" s="74"/>
      <c r="N29" s="108"/>
      <c r="O29" s="70"/>
      <c r="P29" s="70"/>
      <c r="Q29" s="71"/>
      <c r="R29" s="70"/>
      <c r="S29" s="70"/>
      <c r="T29" s="71"/>
      <c r="U29" s="70"/>
      <c r="V29" s="74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</row>
    <row r="30" spans="1:117" s="120" customFormat="1" ht="22.5" customHeight="1" x14ac:dyDescent="0.25">
      <c r="A30" s="70"/>
      <c r="B30" s="113"/>
      <c r="C30" s="112"/>
      <c r="D30" s="112"/>
      <c r="E30" s="75"/>
      <c r="F30" s="75"/>
      <c r="G30" s="75"/>
      <c r="H30" s="75"/>
      <c r="I30" s="112"/>
      <c r="J30" s="75"/>
      <c r="K30" s="108"/>
      <c r="L30" s="70"/>
      <c r="M30" s="74"/>
      <c r="N30" s="108"/>
      <c r="O30" s="70"/>
      <c r="P30" s="70"/>
      <c r="Q30" s="71"/>
      <c r="R30" s="70"/>
      <c r="S30" s="70"/>
      <c r="T30" s="71"/>
      <c r="U30" s="70"/>
      <c r="V30" s="74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</row>
    <row r="31" spans="1:117" ht="22.5" customHeight="1" x14ac:dyDescent="0.25">
      <c r="A31" s="65"/>
      <c r="B31" s="123"/>
      <c r="C31" s="124"/>
      <c r="D31" s="124"/>
      <c r="E31" s="63"/>
      <c r="F31" s="63"/>
      <c r="G31" s="63"/>
      <c r="H31" s="63"/>
      <c r="I31" s="124"/>
      <c r="J31" s="63"/>
    </row>
    <row r="32" spans="1:117" ht="22.5" customHeight="1" x14ac:dyDescent="0.25">
      <c r="A32" s="65"/>
      <c r="B32" s="123"/>
      <c r="C32" s="124"/>
      <c r="D32" s="124"/>
      <c r="E32" s="63"/>
      <c r="F32" s="63"/>
      <c r="G32" s="63"/>
      <c r="H32" s="63"/>
      <c r="I32" s="124"/>
      <c r="J32" s="63"/>
    </row>
    <row r="33" spans="1:10" ht="22.5" customHeight="1" x14ac:dyDescent="0.25">
      <c r="A33" s="65"/>
      <c r="B33" s="127"/>
      <c r="C33" s="124"/>
      <c r="D33" s="124"/>
      <c r="E33" s="63"/>
      <c r="F33" s="63"/>
      <c r="G33" s="63"/>
      <c r="H33" s="63"/>
      <c r="I33" s="124"/>
      <c r="J33" s="63"/>
    </row>
    <row r="34" spans="1:10" ht="22.5" customHeight="1" x14ac:dyDescent="0.25">
      <c r="A34" s="65"/>
      <c r="B34" s="127"/>
      <c r="C34" s="124"/>
      <c r="D34" s="124"/>
      <c r="E34" s="63"/>
      <c r="F34" s="63"/>
      <c r="G34" s="63"/>
      <c r="H34" s="63"/>
    </row>
    <row r="35" spans="1:10" ht="22.5" customHeight="1" x14ac:dyDescent="0.25">
      <c r="A35" s="65"/>
      <c r="B35" s="127"/>
      <c r="C35" s="124"/>
      <c r="D35" s="124"/>
      <c r="E35" s="63"/>
      <c r="F35" s="63"/>
      <c r="G35" s="63"/>
      <c r="H35" s="63"/>
    </row>
    <row r="36" spans="1:10" ht="22.5" customHeight="1" x14ac:dyDescent="0.25">
      <c r="A36" s="124"/>
      <c r="B36" s="128"/>
      <c r="C36" s="124"/>
      <c r="D36" s="63"/>
      <c r="E36" s="63"/>
      <c r="F36" s="63"/>
      <c r="G36" s="63"/>
      <c r="H36" s="63"/>
    </row>
    <row r="37" spans="1:10" ht="22.5" customHeight="1" x14ac:dyDescent="0.25">
      <c r="A37" s="61"/>
      <c r="B37" s="61"/>
      <c r="C37" s="61"/>
      <c r="D37" s="61"/>
      <c r="E37" s="64"/>
      <c r="F37" s="64"/>
      <c r="G37" s="64"/>
      <c r="H37" s="64"/>
    </row>
    <row r="38" spans="1:10" ht="22.5" customHeight="1" x14ac:dyDescent="0.25"/>
    <row r="39" spans="1:10" ht="22.5" customHeight="1" x14ac:dyDescent="0.25"/>
    <row r="40" spans="1:10" ht="22.5" customHeight="1" x14ac:dyDescent="0.25"/>
    <row r="41" spans="1:10" ht="22.5" customHeight="1" x14ac:dyDescent="0.25"/>
    <row r="42" spans="1:10" ht="22.5" customHeight="1" x14ac:dyDescent="0.25"/>
    <row r="43" spans="1:10" ht="22.5" customHeight="1" x14ac:dyDescent="0.25"/>
    <row r="44" spans="1:10" ht="22.5" customHeight="1" x14ac:dyDescent="0.25"/>
    <row r="45" spans="1:10" ht="22.5" customHeight="1" x14ac:dyDescent="0.25"/>
    <row r="46" spans="1:10" ht="22.5" customHeight="1" x14ac:dyDescent="0.25"/>
    <row r="47" spans="1:10" ht="22.5" customHeight="1" x14ac:dyDescent="0.25"/>
    <row r="48" spans="1:10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56"/>
  <sheetViews>
    <sheetView topLeftCell="A13" workbookViewId="0">
      <selection activeCell="D7" sqref="D7"/>
    </sheetView>
  </sheetViews>
  <sheetFormatPr baseColWidth="10" defaultColWidth="11.42578125" defaultRowHeight="15.75" x14ac:dyDescent="0.25"/>
  <cols>
    <col min="1" max="1" width="46" style="103" customWidth="1"/>
    <col min="2" max="2" width="23" style="103" customWidth="1"/>
    <col min="3" max="3" width="18.28515625" style="103" customWidth="1"/>
    <col min="4" max="4" width="11.42578125" style="162"/>
    <col min="5" max="5" width="20.5703125" style="104" customWidth="1"/>
    <col min="6" max="6" width="18.140625" style="104" customWidth="1"/>
    <col min="7" max="7" width="24.28515625" style="104" customWidth="1"/>
    <col min="8" max="8" width="21.42578125" style="104" customWidth="1"/>
    <col min="9" max="9" width="19.140625" style="90" customWidth="1"/>
    <col min="10" max="10" width="19.140625" style="84" customWidth="1"/>
    <col min="11" max="11" width="19.140625" style="98" customWidth="1"/>
    <col min="12" max="12" width="19.140625" style="90" customWidth="1"/>
    <col min="13" max="13" width="19.140625" style="84" customWidth="1"/>
    <col min="14" max="14" width="19.140625" style="98" customWidth="1"/>
    <col min="15" max="15" width="19.140625" style="90" customWidth="1"/>
    <col min="16" max="16" width="19.140625" style="70" customWidth="1"/>
    <col min="17" max="17" width="19.140625" style="71" customWidth="1"/>
    <col min="18" max="19" width="19.140625" style="90" customWidth="1"/>
    <col min="20" max="20" width="19.140625" style="71" customWidth="1"/>
    <col min="21" max="21" width="19.140625" style="90" customWidth="1"/>
    <col min="22" max="22" width="19.140625" style="84" customWidth="1"/>
    <col min="23" max="37" width="19.140625" style="90" customWidth="1"/>
    <col min="38" max="117" width="11.42578125" style="90"/>
    <col min="118" max="16384" width="11.42578125" style="103"/>
  </cols>
  <sheetData>
    <row r="1" spans="1:117" s="72" customFormat="1" ht="36" customHeight="1" x14ac:dyDescent="0.25">
      <c r="A1" s="244" t="s">
        <v>89</v>
      </c>
      <c r="B1" s="244"/>
      <c r="C1" s="244"/>
      <c r="D1" s="244"/>
      <c r="E1" s="244"/>
      <c r="F1" s="244"/>
      <c r="G1" s="244"/>
      <c r="H1" s="244"/>
      <c r="I1" s="66"/>
      <c r="J1" s="67"/>
      <c r="K1" s="68"/>
      <c r="L1" s="66"/>
      <c r="M1" s="67"/>
      <c r="N1" s="69"/>
      <c r="O1" s="66"/>
      <c r="P1" s="70"/>
      <c r="Q1" s="71"/>
      <c r="R1" s="66"/>
      <c r="S1" s="66"/>
      <c r="T1" s="71"/>
      <c r="U1" s="66"/>
      <c r="V1" s="67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</row>
    <row r="2" spans="1:117" s="70" customFormat="1" ht="20.25" customHeight="1" x14ac:dyDescent="0.25">
      <c r="A2" s="70" t="s">
        <v>45</v>
      </c>
      <c r="B2" s="73">
        <v>298220</v>
      </c>
      <c r="D2" s="130"/>
      <c r="E2" s="74"/>
      <c r="F2" s="74"/>
      <c r="G2" s="74"/>
      <c r="H2" s="74"/>
      <c r="J2" s="75"/>
      <c r="K2" s="76"/>
      <c r="M2" s="74"/>
      <c r="N2" s="71"/>
      <c r="P2" s="74"/>
      <c r="Q2" s="77"/>
      <c r="S2" s="74"/>
      <c r="T2" s="71"/>
      <c r="V2" s="74"/>
      <c r="W2" s="74"/>
    </row>
    <row r="3" spans="1:117" s="131" customFormat="1" ht="20.25" customHeight="1" x14ac:dyDescent="0.25">
      <c r="A3" s="131" t="s">
        <v>90</v>
      </c>
      <c r="B3" s="132">
        <v>124100</v>
      </c>
      <c r="D3" s="133"/>
      <c r="E3" s="134"/>
      <c r="F3" s="134"/>
      <c r="G3" s="134"/>
      <c r="H3" s="134"/>
      <c r="I3" s="131" t="s">
        <v>91</v>
      </c>
      <c r="J3" s="135"/>
      <c r="K3" s="136"/>
      <c r="M3" s="134"/>
      <c r="N3" s="137"/>
      <c r="P3" s="134"/>
      <c r="Q3" s="138"/>
      <c r="S3" s="134"/>
      <c r="T3" s="137"/>
      <c r="V3" s="134"/>
      <c r="W3" s="134"/>
    </row>
    <row r="4" spans="1:117" s="140" customFormat="1" ht="20.25" customHeight="1" x14ac:dyDescent="0.25">
      <c r="A4" s="139" t="s">
        <v>46</v>
      </c>
      <c r="B4" s="139"/>
      <c r="D4" s="141"/>
      <c r="E4" s="142" t="s">
        <v>47</v>
      </c>
      <c r="F4" s="142" t="s">
        <v>48</v>
      </c>
      <c r="G4" s="142" t="s">
        <v>49</v>
      </c>
      <c r="H4" s="142" t="s">
        <v>50</v>
      </c>
      <c r="J4" s="143"/>
      <c r="K4" s="144"/>
      <c r="L4" s="145"/>
      <c r="M4" s="146"/>
      <c r="N4" s="147"/>
      <c r="P4" s="148"/>
      <c r="Q4" s="149"/>
      <c r="S4" s="146"/>
      <c r="T4" s="150"/>
      <c r="V4" s="146"/>
      <c r="W4" s="146"/>
    </row>
    <row r="5" spans="1:117" s="80" customFormat="1" ht="20.25" customHeight="1" x14ac:dyDescent="0.25">
      <c r="A5" s="80" t="s">
        <v>51</v>
      </c>
      <c r="B5" s="83">
        <v>8000</v>
      </c>
      <c r="D5" s="151"/>
      <c r="E5" s="81"/>
      <c r="F5" s="81" t="s">
        <v>79</v>
      </c>
      <c r="G5" s="81" t="s">
        <v>74</v>
      </c>
      <c r="H5" s="81" t="s">
        <v>79</v>
      </c>
      <c r="I5" s="88"/>
      <c r="J5" s="81"/>
      <c r="K5" s="82"/>
      <c r="L5" s="83"/>
      <c r="M5" s="84"/>
      <c r="N5" s="85"/>
      <c r="P5" s="74"/>
      <c r="Q5" s="86"/>
      <c r="S5" s="84"/>
      <c r="T5" s="71"/>
      <c r="V5" s="84"/>
      <c r="W5" s="84"/>
    </row>
    <row r="6" spans="1:117" s="80" customFormat="1" ht="20.25" customHeight="1" x14ac:dyDescent="0.25">
      <c r="A6" s="80" t="s">
        <v>92</v>
      </c>
      <c r="B6" s="83">
        <v>10000</v>
      </c>
      <c r="D6" s="151"/>
      <c r="E6" s="81"/>
      <c r="F6" s="81" t="s">
        <v>79</v>
      </c>
      <c r="G6" s="81"/>
      <c r="H6" s="81"/>
      <c r="I6" s="88"/>
      <c r="J6" s="81"/>
      <c r="K6" s="82"/>
      <c r="L6" s="83"/>
      <c r="M6" s="84"/>
      <c r="N6" s="85"/>
      <c r="P6" s="74"/>
      <c r="Q6" s="86"/>
      <c r="S6" s="84"/>
      <c r="T6" s="71"/>
      <c r="V6" s="84"/>
      <c r="W6" s="84"/>
    </row>
    <row r="7" spans="1:117" s="90" customFormat="1" ht="20.25" customHeight="1" x14ac:dyDescent="0.25">
      <c r="A7" s="80" t="s">
        <v>93</v>
      </c>
      <c r="B7" s="83">
        <v>11500</v>
      </c>
      <c r="D7" s="151"/>
      <c r="E7" s="81"/>
      <c r="F7" s="81" t="s">
        <v>79</v>
      </c>
      <c r="G7" s="84" t="s">
        <v>74</v>
      </c>
      <c r="H7" s="81" t="s">
        <v>79</v>
      </c>
      <c r="I7" s="83"/>
      <c r="J7" s="81"/>
      <c r="K7" s="82"/>
      <c r="L7" s="89"/>
      <c r="M7" s="84"/>
      <c r="N7" s="85"/>
      <c r="P7" s="74"/>
      <c r="Q7" s="86"/>
      <c r="S7" s="84"/>
      <c r="T7" s="71"/>
      <c r="V7" s="84"/>
      <c r="W7" s="84"/>
    </row>
    <row r="8" spans="1:117" s="90" customFormat="1" ht="20.25" customHeight="1" x14ac:dyDescent="0.25">
      <c r="A8" s="80" t="s">
        <v>58</v>
      </c>
      <c r="B8" s="83">
        <v>128000</v>
      </c>
      <c r="D8" s="159"/>
      <c r="E8" s="81"/>
      <c r="F8" s="81" t="s">
        <v>79</v>
      </c>
      <c r="G8" s="84" t="s">
        <v>74</v>
      </c>
      <c r="H8" s="81" t="s">
        <v>79</v>
      </c>
      <c r="I8" s="83"/>
      <c r="J8" s="81"/>
      <c r="K8" s="82"/>
      <c r="L8" s="91"/>
      <c r="M8" s="84"/>
      <c r="N8" s="85"/>
      <c r="P8" s="74"/>
      <c r="Q8" s="86"/>
      <c r="S8" s="84"/>
      <c r="T8" s="71"/>
      <c r="V8" s="84"/>
      <c r="W8" s="84"/>
    </row>
    <row r="9" spans="1:117" s="90" customFormat="1" ht="20.25" customHeight="1" x14ac:dyDescent="0.25">
      <c r="A9" s="80" t="s">
        <v>61</v>
      </c>
      <c r="B9" s="83">
        <v>1400</v>
      </c>
      <c r="D9" s="159"/>
      <c r="E9" s="81"/>
      <c r="F9" s="81" t="s">
        <v>79</v>
      </c>
      <c r="G9" s="84" t="s">
        <v>74</v>
      </c>
      <c r="H9" s="81"/>
      <c r="I9" s="83" t="s">
        <v>94</v>
      </c>
      <c r="J9" s="81"/>
      <c r="K9" s="82"/>
      <c r="L9" s="91"/>
      <c r="M9" s="84"/>
      <c r="N9" s="85"/>
      <c r="P9" s="74"/>
      <c r="Q9" s="86"/>
      <c r="S9" s="84"/>
      <c r="T9" s="71"/>
      <c r="V9" s="84"/>
      <c r="W9" s="84"/>
    </row>
    <row r="10" spans="1:117" s="90" customFormat="1" ht="20.25" customHeight="1" x14ac:dyDescent="0.25">
      <c r="A10" s="90" t="s">
        <v>62</v>
      </c>
      <c r="B10" s="89">
        <v>5600</v>
      </c>
      <c r="D10" s="130"/>
      <c r="E10" s="84"/>
      <c r="F10" s="81" t="s">
        <v>79</v>
      </c>
      <c r="G10" s="81" t="s">
        <v>74</v>
      </c>
      <c r="H10" s="81" t="s">
        <v>79</v>
      </c>
      <c r="I10" s="89" t="s">
        <v>94</v>
      </c>
      <c r="J10" s="81"/>
      <c r="K10" s="82"/>
      <c r="L10" s="88"/>
      <c r="M10" s="84"/>
      <c r="N10" s="85"/>
      <c r="P10" s="74"/>
      <c r="Q10" s="86"/>
      <c r="S10" s="84"/>
      <c r="T10" s="71"/>
      <c r="V10" s="84"/>
      <c r="W10" s="84"/>
    </row>
    <row r="11" spans="1:117" s="90" customFormat="1" ht="20.25" customHeight="1" x14ac:dyDescent="0.25">
      <c r="A11" s="90" t="s">
        <v>64</v>
      </c>
      <c r="B11" s="89">
        <v>4250</v>
      </c>
      <c r="D11" s="130"/>
      <c r="E11" s="84"/>
      <c r="F11" s="81" t="s">
        <v>79</v>
      </c>
      <c r="G11" s="81" t="s">
        <v>74</v>
      </c>
      <c r="H11" s="81" t="s">
        <v>79</v>
      </c>
      <c r="I11" s="89"/>
      <c r="J11" s="81"/>
      <c r="K11" s="82"/>
      <c r="L11" s="88"/>
      <c r="M11" s="84"/>
      <c r="N11" s="85"/>
      <c r="P11" s="74"/>
      <c r="Q11" s="86"/>
      <c r="S11" s="84"/>
      <c r="T11" s="71"/>
      <c r="V11" s="84"/>
      <c r="W11" s="84"/>
    </row>
    <row r="12" spans="1:117" s="90" customFormat="1" ht="20.25" customHeight="1" x14ac:dyDescent="0.25">
      <c r="A12" s="90" t="s">
        <v>95</v>
      </c>
      <c r="B12" s="89">
        <v>6776</v>
      </c>
      <c r="D12" s="130"/>
      <c r="E12" s="84"/>
      <c r="F12" s="81" t="s">
        <v>79</v>
      </c>
      <c r="G12" s="81" t="s">
        <v>74</v>
      </c>
      <c r="H12" s="81"/>
      <c r="I12" s="89"/>
      <c r="J12" s="81"/>
      <c r="K12" s="82"/>
      <c r="L12" s="88"/>
      <c r="M12" s="84"/>
      <c r="N12" s="85"/>
      <c r="P12" s="74"/>
      <c r="Q12" s="86"/>
      <c r="S12" s="84"/>
      <c r="T12" s="71"/>
      <c r="V12" s="84"/>
      <c r="W12" s="84"/>
    </row>
    <row r="13" spans="1:117" s="90" customFormat="1" ht="20.25" customHeight="1" x14ac:dyDescent="0.25">
      <c r="A13" s="90" t="s">
        <v>66</v>
      </c>
      <c r="B13" s="89">
        <v>767</v>
      </c>
      <c r="D13" s="130"/>
      <c r="E13" s="84"/>
      <c r="F13" s="81" t="s">
        <v>79</v>
      </c>
      <c r="G13" s="81" t="s">
        <v>74</v>
      </c>
      <c r="H13" s="81" t="s">
        <v>79</v>
      </c>
      <c r="I13" s="89"/>
      <c r="J13" s="81"/>
      <c r="K13" s="82"/>
      <c r="L13" s="88"/>
      <c r="M13" s="84"/>
      <c r="N13" s="85"/>
      <c r="P13" s="74"/>
      <c r="Q13" s="86"/>
      <c r="S13" s="84"/>
      <c r="T13" s="71"/>
      <c r="V13" s="84"/>
      <c r="W13" s="84"/>
    </row>
    <row r="14" spans="1:117" s="90" customFormat="1" ht="20.25" customHeight="1" x14ac:dyDescent="0.25">
      <c r="A14" s="90" t="s">
        <v>96</v>
      </c>
      <c r="B14" s="89">
        <v>664.2</v>
      </c>
      <c r="D14" s="130"/>
      <c r="E14" s="84"/>
      <c r="F14" s="81" t="s">
        <v>79</v>
      </c>
      <c r="G14" s="81" t="s">
        <v>74</v>
      </c>
      <c r="H14" s="81"/>
      <c r="I14" s="89"/>
      <c r="J14" s="81"/>
      <c r="K14" s="82"/>
      <c r="L14" s="88"/>
      <c r="M14" s="84"/>
      <c r="N14" s="85"/>
      <c r="P14" s="74"/>
      <c r="Q14" s="86"/>
      <c r="S14" s="84"/>
      <c r="T14" s="71"/>
      <c r="V14" s="84"/>
      <c r="W14" s="84"/>
    </row>
    <row r="15" spans="1:117" s="90" customFormat="1" ht="20.25" customHeight="1" x14ac:dyDescent="0.25">
      <c r="A15" s="90" t="s">
        <v>65</v>
      </c>
      <c r="B15" s="89">
        <v>1000</v>
      </c>
      <c r="D15" s="130"/>
      <c r="E15" s="84"/>
      <c r="F15" s="81" t="s">
        <v>79</v>
      </c>
      <c r="G15" s="81" t="s">
        <v>74</v>
      </c>
      <c r="H15" s="81" t="s">
        <v>79</v>
      </c>
      <c r="I15" s="89" t="s">
        <v>94</v>
      </c>
      <c r="J15" s="81"/>
      <c r="K15" s="82"/>
      <c r="L15" s="88"/>
      <c r="M15" s="84"/>
      <c r="N15" s="85"/>
      <c r="P15" s="74"/>
      <c r="Q15" s="86"/>
      <c r="S15" s="84"/>
      <c r="T15" s="71"/>
      <c r="V15" s="84"/>
      <c r="W15" s="84"/>
    </row>
    <row r="16" spans="1:117" s="152" customFormat="1" ht="20.25" customHeight="1" x14ac:dyDescent="0.25">
      <c r="A16" s="152" t="s">
        <v>68</v>
      </c>
      <c r="D16" s="153"/>
      <c r="E16" s="142" t="s">
        <v>47</v>
      </c>
      <c r="F16" s="142" t="s">
        <v>48</v>
      </c>
      <c r="G16" s="142" t="s">
        <v>49</v>
      </c>
      <c r="H16" s="142" t="s">
        <v>50</v>
      </c>
      <c r="J16" s="154"/>
      <c r="K16" s="155"/>
      <c r="M16" s="156"/>
      <c r="N16" s="157"/>
      <c r="P16" s="156"/>
      <c r="Q16" s="158"/>
      <c r="S16" s="156"/>
      <c r="T16" s="157"/>
      <c r="V16" s="156"/>
      <c r="W16" s="156"/>
    </row>
    <row r="17" spans="1:23" s="93" customFormat="1" ht="20.25" customHeight="1" x14ac:dyDescent="0.25">
      <c r="A17" s="80" t="s">
        <v>97</v>
      </c>
      <c r="B17" s="114">
        <v>15750</v>
      </c>
      <c r="D17" s="159"/>
      <c r="E17" s="160"/>
      <c r="F17" s="160"/>
      <c r="G17" s="160"/>
      <c r="H17" s="160"/>
      <c r="I17" s="112"/>
      <c r="J17" s="75"/>
      <c r="K17" s="76"/>
      <c r="L17" s="112"/>
      <c r="M17" s="74"/>
      <c r="N17" s="71"/>
      <c r="O17" s="112"/>
      <c r="P17" s="74"/>
      <c r="Q17" s="77"/>
      <c r="S17" s="67"/>
      <c r="T17" s="68"/>
      <c r="V17" s="67"/>
      <c r="W17" s="67"/>
    </row>
    <row r="18" spans="1:23" s="93" customFormat="1" ht="20.25" customHeight="1" x14ac:dyDescent="0.25">
      <c r="A18" s="80" t="s">
        <v>98</v>
      </c>
      <c r="B18" s="75" t="s">
        <v>99</v>
      </c>
      <c r="C18" s="93">
        <v>0</v>
      </c>
      <c r="D18" s="159"/>
      <c r="E18" s="160"/>
      <c r="F18" s="160"/>
      <c r="G18" s="160"/>
      <c r="H18" s="160"/>
      <c r="I18" s="112"/>
      <c r="J18" s="75"/>
      <c r="K18" s="76"/>
      <c r="L18" s="112"/>
      <c r="M18" s="74"/>
      <c r="N18" s="71"/>
      <c r="O18" s="112"/>
      <c r="P18" s="74"/>
      <c r="Q18" s="77"/>
      <c r="S18" s="67"/>
      <c r="T18" s="68"/>
      <c r="V18" s="67"/>
      <c r="W18" s="67"/>
    </row>
    <row r="19" spans="1:23" s="93" customFormat="1" ht="20.25" customHeight="1" x14ac:dyDescent="0.25">
      <c r="A19" s="80" t="s">
        <v>100</v>
      </c>
      <c r="B19" s="114">
        <v>30520</v>
      </c>
      <c r="D19" s="159"/>
      <c r="E19" s="160">
        <v>8942</v>
      </c>
      <c r="F19" s="160" t="s">
        <v>79</v>
      </c>
      <c r="G19" s="160" t="s">
        <v>80</v>
      </c>
      <c r="H19" s="160" t="s">
        <v>79</v>
      </c>
      <c r="I19" s="112"/>
      <c r="J19" s="75"/>
      <c r="K19" s="76"/>
      <c r="L19" s="112"/>
      <c r="M19" s="74"/>
      <c r="N19" s="71"/>
      <c r="O19" s="112"/>
      <c r="P19" s="74"/>
      <c r="Q19" s="77"/>
      <c r="S19" s="67"/>
      <c r="T19" s="68"/>
      <c r="V19" s="67"/>
      <c r="W19" s="67"/>
    </row>
    <row r="20" spans="1:23" s="80" customFormat="1" ht="20.25" customHeight="1" x14ac:dyDescent="0.25">
      <c r="A20" s="80" t="s">
        <v>101</v>
      </c>
      <c r="B20" s="114">
        <v>14327.84</v>
      </c>
      <c r="C20" s="81"/>
      <c r="D20" s="159"/>
      <c r="E20" s="75"/>
      <c r="F20" s="75"/>
      <c r="G20" s="75"/>
      <c r="H20" s="75"/>
      <c r="I20" s="112"/>
      <c r="J20" s="75"/>
      <c r="K20" s="76"/>
      <c r="L20" s="112"/>
      <c r="M20" s="74"/>
      <c r="N20" s="71"/>
      <c r="O20" s="112"/>
      <c r="P20" s="74"/>
      <c r="Q20" s="77"/>
      <c r="S20" s="84"/>
      <c r="T20" s="71"/>
      <c r="V20" s="84"/>
      <c r="W20" s="84"/>
    </row>
    <row r="21" spans="1:23" s="90" customFormat="1" ht="20.25" customHeight="1" x14ac:dyDescent="0.25">
      <c r="A21" s="80" t="s">
        <v>102</v>
      </c>
      <c r="B21" s="115">
        <v>17200</v>
      </c>
      <c r="D21" s="130"/>
      <c r="E21" s="74">
        <v>8971</v>
      </c>
      <c r="F21" s="160" t="s">
        <v>79</v>
      </c>
      <c r="G21" s="160" t="s">
        <v>80</v>
      </c>
      <c r="H21" s="160" t="s">
        <v>79</v>
      </c>
      <c r="I21" s="70"/>
      <c r="J21" s="74"/>
      <c r="K21" s="108"/>
      <c r="L21" s="70"/>
      <c r="M21" s="74"/>
      <c r="N21" s="108"/>
      <c r="O21" s="70"/>
      <c r="P21" s="70"/>
      <c r="Q21" s="71"/>
      <c r="T21" s="71"/>
      <c r="V21" s="84"/>
    </row>
    <row r="22" spans="1:23" s="80" customFormat="1" ht="20.25" customHeight="1" x14ac:dyDescent="0.25">
      <c r="A22" s="80" t="s">
        <v>103</v>
      </c>
      <c r="B22" s="116">
        <v>800</v>
      </c>
      <c r="D22" s="151"/>
      <c r="E22" s="75"/>
      <c r="F22" s="75"/>
      <c r="G22" s="75"/>
      <c r="H22" s="75"/>
      <c r="I22" s="112"/>
      <c r="J22" s="75"/>
      <c r="K22" s="76"/>
      <c r="L22" s="112"/>
      <c r="M22" s="74"/>
      <c r="N22" s="71"/>
      <c r="O22" s="112"/>
      <c r="P22" s="74"/>
      <c r="Q22" s="77"/>
      <c r="S22" s="84"/>
      <c r="T22" s="71"/>
      <c r="V22" s="84"/>
      <c r="W22" s="84"/>
    </row>
    <row r="23" spans="1:23" ht="20.25" customHeight="1" x14ac:dyDescent="0.25">
      <c r="A23" s="100" t="s">
        <v>75</v>
      </c>
      <c r="B23" s="101">
        <f>SUM(B17:B22)</f>
        <v>78597.84</v>
      </c>
      <c r="C23" s="100"/>
      <c r="D23" s="161"/>
      <c r="E23" s="102"/>
      <c r="F23" s="102"/>
      <c r="G23" s="102"/>
      <c r="H23" s="102"/>
      <c r="J23" s="81"/>
      <c r="K23" s="82"/>
      <c r="N23" s="71"/>
      <c r="P23" s="74"/>
      <c r="Q23" s="86"/>
      <c r="S23" s="84"/>
      <c r="W23" s="84"/>
    </row>
    <row r="24" spans="1:23" ht="22.5" customHeight="1" x14ac:dyDescent="0.25">
      <c r="J24" s="81"/>
      <c r="K24" s="82"/>
      <c r="N24" s="71"/>
      <c r="P24" s="74"/>
      <c r="Q24" s="86"/>
      <c r="S24" s="84"/>
      <c r="W24" s="84"/>
    </row>
    <row r="25" spans="1:23" ht="20.25" customHeight="1" x14ac:dyDescent="0.25">
      <c r="A25" s="100" t="s">
        <v>76</v>
      </c>
      <c r="B25" s="101">
        <f>B2+B3-B5-B6-B7-B8-B9-B10-B11-B12-B15-B23</f>
        <v>167196.16</v>
      </c>
      <c r="C25" s="100"/>
      <c r="D25" s="161"/>
      <c r="E25" s="102"/>
      <c r="F25" s="102"/>
      <c r="G25" s="102"/>
      <c r="H25" s="102"/>
      <c r="J25" s="81"/>
      <c r="K25" s="82"/>
      <c r="N25" s="71"/>
      <c r="P25" s="74"/>
      <c r="Q25" s="86"/>
      <c r="S25" s="84"/>
      <c r="W25" s="84"/>
    </row>
    <row r="26" spans="1:23" ht="22.5" customHeight="1" x14ac:dyDescent="0.25">
      <c r="A26" s="80"/>
      <c r="B26" s="83"/>
      <c r="C26" s="80"/>
      <c r="D26" s="159"/>
      <c r="E26" s="81"/>
      <c r="F26" s="81"/>
      <c r="G26" s="81"/>
      <c r="H26" s="81"/>
      <c r="I26" s="80"/>
    </row>
    <row r="27" spans="1:23" ht="22.5" customHeight="1" x14ac:dyDescent="0.25">
      <c r="A27" s="80"/>
      <c r="B27" s="83"/>
      <c r="C27" s="80"/>
      <c r="D27" s="159"/>
      <c r="E27" s="80"/>
      <c r="F27" s="80"/>
      <c r="G27" s="81"/>
      <c r="H27" s="81"/>
      <c r="I27" s="80"/>
    </row>
    <row r="28" spans="1:23" ht="22.5" customHeight="1" x14ac:dyDescent="0.25">
      <c r="A28" s="80"/>
      <c r="B28" s="80"/>
      <c r="C28" s="80"/>
      <c r="D28" s="159"/>
      <c r="E28" s="81"/>
      <c r="F28" s="163"/>
      <c r="G28" s="163"/>
      <c r="H28" s="163"/>
      <c r="I28" s="80"/>
      <c r="J28" s="81"/>
    </row>
    <row r="29" spans="1:23" ht="22.5" customHeight="1" x14ac:dyDescent="0.25">
      <c r="A29" s="80"/>
      <c r="B29" s="83"/>
      <c r="C29" s="81"/>
      <c r="D29" s="159"/>
      <c r="E29" s="81"/>
      <c r="F29" s="81"/>
      <c r="G29" s="81"/>
      <c r="H29" s="81"/>
      <c r="I29" s="80"/>
      <c r="J29" s="81"/>
    </row>
    <row r="30" spans="1:23" ht="22.5" customHeight="1" x14ac:dyDescent="0.25">
      <c r="A30" s="70"/>
      <c r="B30" s="83"/>
      <c r="C30" s="80"/>
      <c r="D30" s="159"/>
      <c r="E30" s="81"/>
      <c r="F30" s="81"/>
      <c r="G30" s="81"/>
      <c r="H30" s="81"/>
      <c r="I30" s="80"/>
      <c r="J30" s="81"/>
    </row>
    <row r="31" spans="1:23" ht="22.5" customHeight="1" x14ac:dyDescent="0.25">
      <c r="A31" s="70"/>
      <c r="B31" s="83"/>
      <c r="C31" s="80"/>
      <c r="D31" s="159"/>
      <c r="E31" s="81"/>
      <c r="F31" s="81"/>
      <c r="G31" s="81"/>
      <c r="H31" s="81"/>
      <c r="I31" s="80"/>
      <c r="J31" s="81"/>
    </row>
    <row r="32" spans="1:23" ht="22.5" customHeight="1" x14ac:dyDescent="0.25">
      <c r="A32" s="106"/>
      <c r="B32" s="88"/>
      <c r="C32" s="80"/>
      <c r="D32" s="159"/>
      <c r="E32" s="81"/>
      <c r="F32" s="81"/>
      <c r="G32" s="81"/>
      <c r="H32" s="81"/>
      <c r="I32" s="80"/>
      <c r="J32" s="81"/>
    </row>
    <row r="33" spans="1:10" ht="22.5" customHeight="1" x14ac:dyDescent="0.25">
      <c r="A33" s="107"/>
      <c r="B33" s="88"/>
      <c r="C33" s="80"/>
      <c r="D33" s="159"/>
      <c r="E33" s="81"/>
      <c r="F33" s="81"/>
      <c r="G33" s="81"/>
      <c r="H33" s="81"/>
      <c r="I33" s="80"/>
      <c r="J33" s="81"/>
    </row>
    <row r="34" spans="1:10" ht="22.5" customHeight="1" x14ac:dyDescent="0.25">
      <c r="A34" s="107"/>
      <c r="B34" s="83"/>
      <c r="C34" s="80"/>
      <c r="D34" s="159"/>
      <c r="E34" s="81"/>
      <c r="F34" s="81"/>
      <c r="G34" s="81"/>
      <c r="H34" s="81"/>
      <c r="I34" s="80"/>
      <c r="J34" s="81"/>
    </row>
    <row r="35" spans="1:10" ht="22.5" customHeight="1" x14ac:dyDescent="0.25">
      <c r="A35" s="107"/>
      <c r="B35" s="83"/>
      <c r="C35" s="80"/>
      <c r="D35" s="159"/>
      <c r="E35" s="81"/>
      <c r="F35" s="81"/>
      <c r="G35" s="81"/>
      <c r="H35" s="81"/>
    </row>
    <row r="36" spans="1:10" ht="22.5" customHeight="1" x14ac:dyDescent="0.25">
      <c r="A36" s="107"/>
      <c r="B36" s="83"/>
      <c r="C36" s="80"/>
      <c r="D36" s="159"/>
      <c r="E36" s="81"/>
      <c r="F36" s="81"/>
      <c r="G36" s="81"/>
      <c r="H36" s="81"/>
    </row>
    <row r="37" spans="1:10" ht="22.5" customHeight="1" x14ac:dyDescent="0.25">
      <c r="A37" s="80"/>
      <c r="B37" s="99"/>
      <c r="C37" s="80"/>
      <c r="D37" s="151"/>
      <c r="E37" s="81"/>
      <c r="F37" s="81"/>
      <c r="G37" s="81"/>
      <c r="H37" s="81"/>
    </row>
    <row r="38" spans="1:10" ht="22.5" customHeight="1" x14ac:dyDescent="0.25">
      <c r="A38" s="90"/>
      <c r="B38" s="90"/>
      <c r="C38" s="90"/>
      <c r="D38" s="130"/>
      <c r="E38" s="84"/>
      <c r="F38" s="84"/>
      <c r="G38" s="84"/>
      <c r="H38" s="84"/>
    </row>
    <row r="39" spans="1:10" ht="22.5" customHeight="1" x14ac:dyDescent="0.25"/>
    <row r="40" spans="1:10" ht="22.5" customHeight="1" x14ac:dyDescent="0.25"/>
    <row r="41" spans="1:10" ht="22.5" customHeight="1" x14ac:dyDescent="0.25"/>
    <row r="42" spans="1:10" ht="22.5" customHeight="1" x14ac:dyDescent="0.25"/>
    <row r="43" spans="1:10" ht="22.5" customHeight="1" x14ac:dyDescent="0.25"/>
    <row r="44" spans="1:10" ht="22.5" customHeight="1" x14ac:dyDescent="0.25"/>
    <row r="45" spans="1:10" ht="22.5" customHeight="1" x14ac:dyDescent="0.25"/>
    <row r="46" spans="1:10" ht="22.5" customHeight="1" x14ac:dyDescent="0.25"/>
    <row r="47" spans="1:10" ht="22.5" customHeight="1" x14ac:dyDescent="0.25"/>
    <row r="48" spans="1:10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  <row r="56" ht="22.5" customHeight="1" x14ac:dyDescent="0.25"/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</vt:lpstr>
      <vt:lpstr>ejecutado 18-19</vt:lpstr>
      <vt:lpstr>CONGRESO</vt:lpstr>
      <vt:lpstr>JAT FINA</vt:lpstr>
      <vt:lpstr>JAT GRUESA</vt:lpstr>
      <vt:lpstr>JAT GANADERA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Acer</cp:lastModifiedBy>
  <dcterms:created xsi:type="dcterms:W3CDTF">2014-03-22T21:31:21Z</dcterms:created>
  <dcterms:modified xsi:type="dcterms:W3CDTF">2019-04-02T12:55:26Z</dcterms:modified>
</cp:coreProperties>
</file>